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485" windowWidth="15180" windowHeight="7455" tabRatio="769" activeTab="25"/>
  </bookViews>
  <sheets>
    <sheet name="001" sheetId="130" r:id="rId1"/>
    <sheet name="002" sheetId="172" r:id="rId2"/>
    <sheet name="003" sheetId="170" r:id="rId3"/>
    <sheet name="006" sheetId="125" r:id="rId4"/>
    <sheet name="007" sheetId="126" r:id="rId5"/>
    <sheet name="008" sheetId="127" r:id="rId6"/>
    <sheet name="009" sheetId="143" r:id="rId7"/>
    <sheet name="013" sheetId="128" r:id="rId8"/>
    <sheet name="015" sheetId="140" r:id="rId9"/>
    <sheet name="016" sheetId="150" r:id="rId10"/>
    <sheet name="018" sheetId="146" r:id="rId11"/>
    <sheet name="019" sheetId="173" r:id="rId12"/>
    <sheet name="020" sheetId="174" r:id="rId13"/>
    <sheet name="021" sheetId="162" r:id="rId14"/>
    <sheet name="022" sheetId="175" r:id="rId15"/>
    <sheet name="026" sheetId="177" r:id="rId16"/>
    <sheet name="028" sheetId="176" r:id="rId17"/>
    <sheet name="030" sheetId="171" r:id="rId18"/>
    <sheet name="31" sheetId="178" r:id="rId19"/>
    <sheet name="045" sheetId="141" r:id="rId20"/>
    <sheet name="053" sheetId="142" r:id="rId21"/>
    <sheet name="057" sheetId="181" r:id="rId22"/>
    <sheet name="067" sheetId="167" r:id="rId23"/>
    <sheet name="106" sheetId="158" r:id="rId24"/>
    <sheet name="Лист4" sheetId="179" state="hidden" r:id="rId25"/>
    <sheet name="107" sheetId="132" r:id="rId26"/>
    <sheet name="Лист2" sheetId="180" r:id="rId27"/>
  </sheets>
  <definedNames>
    <definedName name="_xlnm.Print_Area" localSheetId="0">'001'!$A$1:$G$40</definedName>
    <definedName name="_xlnm.Print_Area" localSheetId="1">'002'!$A$1:$H$47</definedName>
    <definedName name="_xlnm.Print_Area" localSheetId="2">'003'!$A$1:$G$75</definedName>
    <definedName name="_xlnm.Print_Area" localSheetId="3">'006'!$A$1:$H$36</definedName>
    <definedName name="_xlnm.Print_Area" localSheetId="4">'007'!$A$1:$G$23</definedName>
    <definedName name="_xlnm.Print_Area" localSheetId="5">'008'!$A$1:$G$36</definedName>
    <definedName name="_xlnm.Print_Area" localSheetId="6">'009'!$A$1:$G$92</definedName>
    <definedName name="_xlnm.Print_Area" localSheetId="7">'013'!$A$1:$G$20</definedName>
    <definedName name="_xlnm.Print_Area" localSheetId="8">'015'!$A$1:$G$41</definedName>
    <definedName name="_xlnm.Print_Area" localSheetId="9">'016'!$A$1:$G$41</definedName>
    <definedName name="_xlnm.Print_Area" localSheetId="10">'018'!$A$1:$G$41</definedName>
    <definedName name="_xlnm.Print_Area" localSheetId="11">'019'!$A$1:$K$52</definedName>
    <definedName name="_xlnm.Print_Area" localSheetId="12">'020'!$A$1:$K$39</definedName>
    <definedName name="_xlnm.Print_Area" localSheetId="13">'021'!$A$1:$K$41</definedName>
    <definedName name="_xlnm.Print_Area" localSheetId="14">'022'!$A$1:$K$41</definedName>
    <definedName name="_xlnm.Print_Area" localSheetId="15">'026'!$A$1:$J$40</definedName>
    <definedName name="_xlnm.Print_Area" localSheetId="16">'028'!$A$1:$G$40</definedName>
    <definedName name="_xlnm.Print_Area" localSheetId="17">'030'!$A$1:$K$42</definedName>
    <definedName name="_xlnm.Print_Area" localSheetId="19">'045'!$A$1:$G$40</definedName>
    <definedName name="_xlnm.Print_Area" localSheetId="20">'053'!$A$1:$G$31</definedName>
    <definedName name="_xlnm.Print_Area" localSheetId="21">'057'!$A$1:$H$32</definedName>
    <definedName name="_xlnm.Print_Area" localSheetId="22">'067'!$A$1:$J$24</definedName>
    <definedName name="_xlnm.Print_Area" localSheetId="23">'106'!$A$1:$G$29</definedName>
    <definedName name="_xlnm.Print_Area" localSheetId="25">'107'!$A$1:$G$23</definedName>
    <definedName name="_xlnm.Print_Area" localSheetId="18">'31'!$A$1:$J$20</definedName>
  </definedNames>
  <calcPr calcId="125725"/>
</workbook>
</file>

<file path=xl/calcChain.xml><?xml version="1.0" encoding="utf-8"?>
<calcChain xmlns="http://schemas.openxmlformats.org/spreadsheetml/2006/main">
  <c r="D14" i="142"/>
  <c r="D13"/>
  <c r="C14"/>
  <c r="C13"/>
  <c r="D38" i="175"/>
  <c r="C38"/>
  <c r="D29"/>
  <c r="C29"/>
  <c r="D33" i="140"/>
  <c r="D31"/>
  <c r="D34" s="1"/>
  <c r="D14" s="1"/>
  <c r="D32"/>
  <c r="D17" i="132"/>
  <c r="C17"/>
  <c r="E66" i="143"/>
  <c r="E29"/>
  <c r="F32" i="125"/>
  <c r="E32"/>
  <c r="F33"/>
  <c r="E33"/>
  <c r="F27"/>
  <c r="E27"/>
  <c r="D24" i="177"/>
  <c r="F28" i="125"/>
  <c r="D74" i="170"/>
  <c r="F74" s="1"/>
  <c r="C74"/>
  <c r="C27" i="141"/>
  <c r="E15" i="132"/>
  <c r="F15"/>
  <c r="E16"/>
  <c r="F16"/>
  <c r="E20"/>
  <c r="F20"/>
  <c r="E21"/>
  <c r="F21"/>
  <c r="D18" i="158"/>
  <c r="C18"/>
  <c r="E17"/>
  <c r="F17"/>
  <c r="E28"/>
  <c r="F28"/>
  <c r="C15" i="142" l="1"/>
  <c r="E21" i="158"/>
  <c r="E15"/>
  <c r="F15"/>
  <c r="E14"/>
  <c r="F14"/>
  <c r="E16"/>
  <c r="F16"/>
  <c r="F24"/>
  <c r="F25"/>
  <c r="F26"/>
  <c r="E24"/>
  <c r="E25"/>
  <c r="E26"/>
  <c r="E48" i="173"/>
  <c r="F48"/>
  <c r="F27" i="158"/>
  <c r="E27"/>
  <c r="F13"/>
  <c r="F18" s="1"/>
  <c r="E13"/>
  <c r="E18" s="1"/>
  <c r="D16" i="167"/>
  <c r="C16"/>
  <c r="F21"/>
  <c r="F22"/>
  <c r="F23"/>
  <c r="E15"/>
  <c r="F15"/>
  <c r="F38" i="141"/>
  <c r="E38"/>
  <c r="D39"/>
  <c r="C39"/>
  <c r="E36"/>
  <c r="F36"/>
  <c r="E37"/>
  <c r="F37"/>
  <c r="E27"/>
  <c r="F27"/>
  <c r="E28"/>
  <c r="F28"/>
  <c r="E29"/>
  <c r="F29"/>
  <c r="F18" i="178"/>
  <c r="F19"/>
  <c r="D41" i="171"/>
  <c r="E41" s="1"/>
  <c r="C41"/>
  <c r="F40"/>
  <c r="F41" s="1"/>
  <c r="E40"/>
  <c r="F38"/>
  <c r="E38"/>
  <c r="E26"/>
  <c r="F26"/>
  <c r="D40" i="175"/>
  <c r="C40"/>
  <c r="D29" i="162"/>
  <c r="C29"/>
  <c r="D38"/>
  <c r="C38"/>
  <c r="D40"/>
  <c r="C40"/>
  <c r="D14" i="150"/>
  <c r="C14"/>
  <c r="D15"/>
  <c r="C34" i="140"/>
  <c r="E34" s="1"/>
  <c r="F22"/>
  <c r="E22"/>
  <c r="F21"/>
  <c r="E21"/>
  <c r="F20"/>
  <c r="E20"/>
  <c r="F40"/>
  <c r="F39"/>
  <c r="F38"/>
  <c r="E40"/>
  <c r="E32"/>
  <c r="F32"/>
  <c r="E33"/>
  <c r="F33"/>
  <c r="C66" i="143"/>
  <c r="D66"/>
  <c r="D90"/>
  <c r="C90"/>
  <c r="D45"/>
  <c r="C45"/>
  <c r="D29"/>
  <c r="C29"/>
  <c r="F28"/>
  <c r="E28"/>
  <c r="E24"/>
  <c r="F24"/>
  <c r="F39"/>
  <c r="F38"/>
  <c r="F37"/>
  <c r="F44"/>
  <c r="F43"/>
  <c r="F42"/>
  <c r="C14" i="140" l="1"/>
  <c r="F90" i="143"/>
  <c r="E38" l="1"/>
  <c r="E39"/>
  <c r="E43"/>
  <c r="E42"/>
  <c r="E89"/>
  <c r="F89"/>
  <c r="E58"/>
  <c r="F58"/>
  <c r="E62"/>
  <c r="F62"/>
  <c r="E63"/>
  <c r="F63"/>
  <c r="E64"/>
  <c r="F64"/>
  <c r="F57"/>
  <c r="F55"/>
  <c r="F56"/>
  <c r="E55"/>
  <c r="E56"/>
  <c r="E57"/>
  <c r="F34" i="127"/>
  <c r="E24"/>
  <c r="E25"/>
  <c r="E26"/>
  <c r="E27"/>
  <c r="E28"/>
  <c r="E29"/>
  <c r="E30"/>
  <c r="E31"/>
  <c r="E32"/>
  <c r="E33"/>
  <c r="E20"/>
  <c r="E21"/>
  <c r="E34" s="1"/>
  <c r="E22"/>
  <c r="E23"/>
  <c r="E19"/>
  <c r="D34"/>
  <c r="C34"/>
  <c r="F20"/>
  <c r="F21"/>
  <c r="F22"/>
  <c r="F23"/>
  <c r="F24"/>
  <c r="F25"/>
  <c r="F26"/>
  <c r="F27"/>
  <c r="F28"/>
  <c r="F29"/>
  <c r="F30"/>
  <c r="F31"/>
  <c r="F32"/>
  <c r="F33"/>
  <c r="D34" i="125"/>
  <c r="D14" s="1"/>
  <c r="D15" s="1"/>
  <c r="C34"/>
  <c r="C14" s="1"/>
  <c r="C15" s="1"/>
  <c r="E28"/>
  <c r="D57" i="170"/>
  <c r="C57"/>
  <c r="E33" i="172"/>
  <c r="D33"/>
  <c r="E46"/>
  <c r="D46"/>
  <c r="F32"/>
  <c r="G32"/>
  <c r="F45"/>
  <c r="G45"/>
  <c r="E15"/>
  <c r="D15"/>
  <c r="C24" i="177" l="1"/>
  <c r="F13"/>
  <c r="E13"/>
  <c r="F27"/>
  <c r="E27"/>
  <c r="D38"/>
  <c r="C38"/>
  <c r="E30"/>
  <c r="F30"/>
  <c r="E31"/>
  <c r="F31"/>
  <c r="E32"/>
  <c r="F32"/>
  <c r="E33"/>
  <c r="F33"/>
  <c r="E34"/>
  <c r="F34"/>
  <c r="E35"/>
  <c r="F35"/>
  <c r="E36"/>
  <c r="F36"/>
  <c r="E37"/>
  <c r="F37"/>
  <c r="E19"/>
  <c r="F19"/>
  <c r="E20"/>
  <c r="F20"/>
  <c r="E21"/>
  <c r="F21"/>
  <c r="E22"/>
  <c r="F22"/>
  <c r="E23"/>
  <c r="F23"/>
  <c r="D26" i="130"/>
  <c r="C26"/>
  <c r="D25"/>
  <c r="C25"/>
  <c r="C20"/>
  <c r="D17"/>
  <c r="C17"/>
  <c r="F50" i="170"/>
  <c r="E50"/>
  <c r="E56"/>
  <c r="F56"/>
  <c r="E67"/>
  <c r="F67"/>
  <c r="E52"/>
  <c r="E72"/>
  <c r="F72"/>
  <c r="E68"/>
  <c r="F68"/>
  <c r="D13" i="176"/>
  <c r="C13"/>
  <c r="E39"/>
  <c r="E37"/>
  <c r="E38" s="1"/>
  <c r="C38"/>
  <c r="E38" i="175"/>
  <c r="E39" s="1"/>
  <c r="C39"/>
  <c r="D13"/>
  <c r="C13"/>
  <c r="E40" i="162"/>
  <c r="D39"/>
  <c r="C39"/>
  <c r="N29"/>
  <c r="F40"/>
  <c r="F38"/>
  <c r="E38" i="174"/>
  <c r="F38"/>
  <c r="D37"/>
  <c r="C37"/>
  <c r="F36"/>
  <c r="E36"/>
  <c r="E37" s="1"/>
  <c r="E24" i="177" l="1"/>
  <c r="F37" i="174"/>
  <c r="F38" i="177"/>
  <c r="F37" i="176"/>
  <c r="D38"/>
  <c r="F38" s="1"/>
  <c r="F39"/>
  <c r="F38" i="175"/>
  <c r="D39"/>
  <c r="F39" s="1"/>
  <c r="E38" i="162"/>
  <c r="E39" s="1"/>
  <c r="F39"/>
  <c r="D29" i="150"/>
  <c r="C29"/>
  <c r="D40"/>
  <c r="C40"/>
  <c r="F39"/>
  <c r="E39"/>
  <c r="F37"/>
  <c r="E37"/>
  <c r="C15" l="1"/>
  <c r="E40"/>
  <c r="F40"/>
  <c r="F20" i="167" l="1"/>
  <c r="E20"/>
  <c r="F14"/>
  <c r="E14"/>
  <c r="D15" i="181"/>
  <c r="C15"/>
  <c r="D31"/>
  <c r="C31"/>
  <c r="D13" i="141"/>
  <c r="C13"/>
  <c r="E35"/>
  <c r="F35"/>
  <c r="E26"/>
  <c r="F26"/>
  <c r="F25"/>
  <c r="E25"/>
  <c r="E23"/>
  <c r="E39" l="1"/>
  <c r="G14" i="173" l="1"/>
  <c r="G38"/>
  <c r="E33"/>
  <c r="F33"/>
  <c r="E34"/>
  <c r="F34"/>
  <c r="E35"/>
  <c r="F35"/>
  <c r="G51"/>
  <c r="E50"/>
  <c r="G15" i="146"/>
  <c r="G16" s="1"/>
  <c r="D15"/>
  <c r="C15"/>
  <c r="G40"/>
  <c r="F28"/>
  <c r="E28"/>
  <c r="D27"/>
  <c r="C27"/>
  <c r="F26"/>
  <c r="E26"/>
  <c r="E27" s="1"/>
  <c r="E39" i="140"/>
  <c r="E38"/>
  <c r="F31"/>
  <c r="F34" s="1"/>
  <c r="E31"/>
  <c r="F19" i="128"/>
  <c r="D78" i="143"/>
  <c r="C78"/>
  <c r="F17" i="125"/>
  <c r="E17"/>
  <c r="G31" i="181"/>
  <c r="F27"/>
  <c r="E27"/>
  <c r="F14"/>
  <c r="F15" s="1"/>
  <c r="E14"/>
  <c r="E15" s="1"/>
  <c r="G15"/>
  <c r="I35" i="170"/>
  <c r="F15" i="146" l="1"/>
  <c r="E30" i="181"/>
  <c r="E31" s="1"/>
  <c r="F27" i="146"/>
  <c r="F30" i="181"/>
  <c r="F31" s="1"/>
  <c r="G41" i="172"/>
  <c r="F41"/>
  <c r="G42"/>
  <c r="F42"/>
  <c r="F39" i="130"/>
  <c r="F26" s="1"/>
  <c r="E39"/>
  <c r="E26" s="1"/>
  <c r="F38"/>
  <c r="F25" s="1"/>
  <c r="E38"/>
  <c r="E25" s="1"/>
  <c r="F36"/>
  <c r="E36"/>
  <c r="F37"/>
  <c r="E37"/>
  <c r="E24"/>
  <c r="F24"/>
  <c r="D35"/>
  <c r="C35"/>
  <c r="F34"/>
  <c r="F17" s="1"/>
  <c r="E34"/>
  <c r="E35" l="1"/>
  <c r="E17"/>
  <c r="F44" i="172"/>
  <c r="F46" s="1"/>
  <c r="G44"/>
  <c r="F35" i="130"/>
  <c r="D30" i="142"/>
  <c r="C30"/>
  <c r="G14" i="178"/>
  <c r="C14"/>
  <c r="D14"/>
  <c r="E19"/>
  <c r="E18"/>
  <c r="F17"/>
  <c r="E17"/>
  <c r="F13"/>
  <c r="F29" i="177"/>
  <c r="E29"/>
  <c r="F18"/>
  <c r="F16"/>
  <c r="F15"/>
  <c r="F14"/>
  <c r="E18"/>
  <c r="E16"/>
  <c r="E15"/>
  <c r="E14"/>
  <c r="F28"/>
  <c r="E28"/>
  <c r="F17"/>
  <c r="E17"/>
  <c r="C25" i="175"/>
  <c r="F24" i="162"/>
  <c r="E51" i="173"/>
  <c r="D51"/>
  <c r="C51"/>
  <c r="D38"/>
  <c r="C38"/>
  <c r="F32"/>
  <c r="F31"/>
  <c r="F30"/>
  <c r="F29"/>
  <c r="F28"/>
  <c r="F27"/>
  <c r="F26"/>
  <c r="E32"/>
  <c r="E31"/>
  <c r="E30"/>
  <c r="E29"/>
  <c r="E28"/>
  <c r="E27"/>
  <c r="E26"/>
  <c r="F65" i="143"/>
  <c r="E61"/>
  <c r="E44"/>
  <c r="E45" s="1"/>
  <c r="F27"/>
  <c r="F23"/>
  <c r="F15"/>
  <c r="E27"/>
  <c r="E23"/>
  <c r="E15"/>
  <c r="G34" i="125"/>
  <c r="F31"/>
  <c r="F34" s="1"/>
  <c r="F26"/>
  <c r="E26"/>
  <c r="F73" i="170"/>
  <c r="E73"/>
  <c r="D13" i="173" l="1"/>
  <c r="C13"/>
  <c r="F29" i="143"/>
  <c r="F40" i="175"/>
  <c r="E40"/>
  <c r="G46" i="172"/>
  <c r="E14" i="178"/>
  <c r="E13"/>
  <c r="F14"/>
  <c r="F24" i="177"/>
  <c r="E31" i="125"/>
  <c r="E34" s="1"/>
  <c r="F32" i="141" l="1"/>
  <c r="F33"/>
  <c r="F34"/>
  <c r="E32"/>
  <c r="E33"/>
  <c r="E34"/>
  <c r="F39" l="1"/>
  <c r="E22" i="132" l="1"/>
  <c r="F86" i="143"/>
  <c r="E65"/>
  <c r="E90" s="1"/>
  <c r="F61"/>
  <c r="F66" s="1"/>
  <c r="F54"/>
  <c r="E54"/>
  <c r="F49" i="170"/>
  <c r="E49"/>
  <c r="F29" i="142" l="1"/>
  <c r="E29"/>
  <c r="F28"/>
  <c r="E28"/>
  <c r="E30" s="1"/>
  <c r="F13"/>
  <c r="E13"/>
  <c r="D15"/>
  <c r="D28" i="174" l="1"/>
  <c r="D13" s="1"/>
  <c r="D14" s="1"/>
  <c r="C28"/>
  <c r="C13" s="1"/>
  <c r="F77" i="143" l="1"/>
  <c r="F78" s="1"/>
  <c r="G27" i="172" l="1"/>
  <c r="G26"/>
  <c r="F27" i="174" l="1"/>
  <c r="F28" s="1"/>
  <c r="E27"/>
  <c r="E28" s="1"/>
  <c r="E13" s="1"/>
  <c r="E14" s="1"/>
  <c r="F50" i="173"/>
  <c r="F37"/>
  <c r="E37"/>
  <c r="D29" i="176" l="1"/>
  <c r="C29"/>
  <c r="F28"/>
  <c r="E28"/>
  <c r="F26"/>
  <c r="E26"/>
  <c r="F25"/>
  <c r="E25"/>
  <c r="F16"/>
  <c r="E16"/>
  <c r="D14"/>
  <c r="C14"/>
  <c r="F13"/>
  <c r="E13"/>
  <c r="D30" i="175"/>
  <c r="C30"/>
  <c r="F29"/>
  <c r="F30" s="1"/>
  <c r="E29"/>
  <c r="E13" s="1"/>
  <c r="F27"/>
  <c r="E27"/>
  <c r="F26"/>
  <c r="E26"/>
  <c r="F25"/>
  <c r="E25"/>
  <c r="F24"/>
  <c r="E24"/>
  <c r="F16"/>
  <c r="E16"/>
  <c r="D14"/>
  <c r="C14"/>
  <c r="F13"/>
  <c r="E25" i="174"/>
  <c r="E24"/>
  <c r="E16"/>
  <c r="C14"/>
  <c r="F13"/>
  <c r="F14" s="1"/>
  <c r="F51" i="173"/>
  <c r="F47"/>
  <c r="E47"/>
  <c r="F46"/>
  <c r="E46"/>
  <c r="F45"/>
  <c r="E45"/>
  <c r="F38"/>
  <c r="E38"/>
  <c r="F25"/>
  <c r="E25"/>
  <c r="E16"/>
  <c r="D14"/>
  <c r="C14"/>
  <c r="F13"/>
  <c r="E13"/>
  <c r="E16" i="172"/>
  <c r="D16"/>
  <c r="G31"/>
  <c r="F31"/>
  <c r="F33" s="1"/>
  <c r="G29"/>
  <c r="F29"/>
  <c r="G28"/>
  <c r="F28"/>
  <c r="F27"/>
  <c r="F26"/>
  <c r="G15"/>
  <c r="G16" s="1"/>
  <c r="F15"/>
  <c r="E37" i="143"/>
  <c r="E16" i="128"/>
  <c r="D29" i="171"/>
  <c r="C29"/>
  <c r="F28"/>
  <c r="F29" s="1"/>
  <c r="E28"/>
  <c r="F25"/>
  <c r="E25"/>
  <c r="D14"/>
  <c r="C14"/>
  <c r="F13"/>
  <c r="F14" s="1"/>
  <c r="E13"/>
  <c r="F71" i="170"/>
  <c r="E71"/>
  <c r="F70"/>
  <c r="E70"/>
  <c r="E74" s="1"/>
  <c r="F66"/>
  <c r="E66"/>
  <c r="F65"/>
  <c r="E65"/>
  <c r="F54"/>
  <c r="E54"/>
  <c r="F53"/>
  <c r="E53"/>
  <c r="F52"/>
  <c r="F48"/>
  <c r="E48"/>
  <c r="F47"/>
  <c r="E47"/>
  <c r="F46"/>
  <c r="E46"/>
  <c r="D38"/>
  <c r="C38"/>
  <c r="F37"/>
  <c r="F38" s="1"/>
  <c r="E37"/>
  <c r="E38" s="1"/>
  <c r="F35"/>
  <c r="E35"/>
  <c r="D27"/>
  <c r="D13" s="1"/>
  <c r="C27"/>
  <c r="C13" s="1"/>
  <c r="F26"/>
  <c r="F27" s="1"/>
  <c r="E26"/>
  <c r="F24"/>
  <c r="E24"/>
  <c r="F16"/>
  <c r="E16"/>
  <c r="F13" i="167"/>
  <c r="F12"/>
  <c r="E24" i="141"/>
  <c r="C14" i="170" l="1"/>
  <c r="E14" i="171"/>
  <c r="F14" i="176"/>
  <c r="E30" i="175"/>
  <c r="E14"/>
  <c r="E27" i="170"/>
  <c r="E55"/>
  <c r="F14" i="173"/>
  <c r="F16" i="172"/>
  <c r="E14" i="173"/>
  <c r="E14" i="176"/>
  <c r="E29"/>
  <c r="F29"/>
  <c r="F14" i="175"/>
  <c r="G33" i="172"/>
  <c r="E29" i="171"/>
  <c r="F55" i="170"/>
  <c r="E86" i="143"/>
  <c r="F57" i="170" l="1"/>
  <c r="D14"/>
  <c r="E57"/>
  <c r="E13" l="1"/>
  <c r="E14"/>
  <c r="F13"/>
  <c r="F14" s="1"/>
  <c r="D14" i="141"/>
  <c r="C14"/>
  <c r="D30" i="162"/>
  <c r="D13" s="1"/>
  <c r="D14" s="1"/>
  <c r="C30"/>
  <c r="C13" s="1"/>
  <c r="C14" s="1"/>
  <c r="F29"/>
  <c r="F30" s="1"/>
  <c r="F13"/>
  <c r="F14" s="1"/>
  <c r="D40" i="146"/>
  <c r="C40"/>
  <c r="F39"/>
  <c r="F28" i="150"/>
  <c r="D15" i="140"/>
  <c r="C15"/>
  <c r="E14"/>
  <c r="E15" s="1"/>
  <c r="D14" i="128"/>
  <c r="C14"/>
  <c r="E14" i="132"/>
  <c r="E17" s="1"/>
  <c r="F14"/>
  <c r="F17" s="1"/>
  <c r="F12" i="143"/>
  <c r="F13" s="1"/>
  <c r="C13"/>
  <c r="C14" i="127"/>
  <c r="F14" i="125"/>
  <c r="F15" s="1"/>
  <c r="E29" i="162"/>
  <c r="E39" i="146"/>
  <c r="E15" s="1"/>
  <c r="D16"/>
  <c r="E28" i="150"/>
  <c r="D14" i="127"/>
  <c r="F14" i="126"/>
  <c r="F17" i="150"/>
  <c r="E17"/>
  <c r="E14"/>
  <c r="E25" i="162"/>
  <c r="E26"/>
  <c r="E27"/>
  <c r="E24"/>
  <c r="E13" i="167"/>
  <c r="E12"/>
  <c r="E16" s="1"/>
  <c r="E14" i="142"/>
  <c r="E15" s="1"/>
  <c r="E13" i="141"/>
  <c r="E77" i="143"/>
  <c r="E78" s="1"/>
  <c r="E74"/>
  <c r="F45"/>
  <c r="E13" i="127"/>
  <c r="E14" s="1"/>
  <c r="E14" i="126"/>
  <c r="E14" i="125"/>
  <c r="E15" s="1"/>
  <c r="E18" i="146"/>
  <c r="E37"/>
  <c r="E36"/>
  <c r="C16"/>
  <c r="E23" i="130"/>
  <c r="E20"/>
  <c r="E22" i="167"/>
  <c r="E23"/>
  <c r="E14" i="162" l="1"/>
  <c r="E14" i="141"/>
  <c r="E15" i="150"/>
  <c r="F37" i="146"/>
  <c r="E19" i="128"/>
  <c r="E14"/>
  <c r="F14"/>
  <c r="F13"/>
  <c r="E13"/>
  <c r="F40" i="146" l="1"/>
  <c r="E40"/>
  <c r="F36"/>
  <c r="E16"/>
  <c r="F16"/>
  <c r="F29" i="150"/>
  <c r="E29"/>
  <c r="E26"/>
  <c r="F26"/>
  <c r="F25"/>
  <c r="E25"/>
  <c r="F15"/>
  <c r="F14"/>
  <c r="E30" i="162"/>
  <c r="E13" s="1"/>
  <c r="F27"/>
  <c r="F26"/>
  <c r="F25"/>
  <c r="F16"/>
  <c r="E16"/>
  <c r="F20" i="130" l="1"/>
  <c r="F74" i="143" l="1"/>
  <c r="F22" i="132"/>
  <c r="F14" i="127"/>
  <c r="F19"/>
  <c r="F30" i="142"/>
  <c r="F14"/>
  <c r="F15" s="1"/>
  <c r="F14" i="141"/>
  <c r="F13"/>
  <c r="F14" i="140"/>
  <c r="F15" s="1"/>
  <c r="F21" i="126"/>
  <c r="E21"/>
  <c r="F15"/>
  <c r="F23" i="130"/>
  <c r="D18"/>
  <c r="C18"/>
  <c r="E18"/>
  <c r="F13" i="127"/>
  <c r="D13" i="143"/>
  <c r="C15" i="126"/>
  <c r="D15"/>
  <c r="E15"/>
  <c r="G14" i="125"/>
  <c r="G15" s="1"/>
  <c r="E12" i="143" l="1"/>
  <c r="E13"/>
  <c r="F18" i="130"/>
</calcChain>
</file>

<file path=xl/sharedStrings.xml><?xml version="1.0" encoding="utf-8"?>
<sst xmlns="http://schemas.openxmlformats.org/spreadsheetml/2006/main" count="2256" uniqueCount="478">
  <si>
    <t>в зависимости от уровня государственного управления</t>
  </si>
  <si>
    <t>Единица измерения</t>
  </si>
  <si>
    <t>Показатели прямого результата</t>
  </si>
  <si>
    <t>тысяч тенге</t>
  </si>
  <si>
    <t>Вид бюджетной программы:</t>
  </si>
  <si>
    <t>Расходы по бюджетной программе</t>
  </si>
  <si>
    <t>Итого расходы по бюджетной программе</t>
  </si>
  <si>
    <r>
      <t xml:space="preserve">текущая/развитие </t>
    </r>
    <r>
      <rPr>
        <u/>
        <sz val="10"/>
        <color indexed="8"/>
        <rFont val="Times New Roman"/>
        <family val="1"/>
        <charset val="204"/>
      </rPr>
      <t>текущая</t>
    </r>
  </si>
  <si>
    <t>Расходы по бюджетной подпрограмме</t>
  </si>
  <si>
    <t>Итого расходы по бюджетной подпрограмме</t>
  </si>
  <si>
    <t>Вид бюджетной подпрограммы:</t>
  </si>
  <si>
    <t>чел.</t>
  </si>
  <si>
    <t>Код и наименование бюджетной программы 013 " Оплата услуг по зачислению, выплате и доставке пособий и других социальных выплат"</t>
  </si>
  <si>
    <r>
      <t>Цель бюджетной программы:</t>
    </r>
    <r>
      <rPr>
        <sz val="10"/>
        <rFont val="Times New Roman"/>
        <family val="1"/>
        <charset val="204"/>
      </rPr>
      <t xml:space="preserve"> Организация выплат по всем видам пособий и помощи</t>
    </r>
  </si>
  <si>
    <t>Услуги по зачислению, выплате и доставке пособий и других социальных выплат</t>
  </si>
  <si>
    <t>Количество лиц, которым оказаны услуги по зачислению социальных выплат и пособий</t>
  </si>
  <si>
    <r>
      <t xml:space="preserve">Цель бюджетной программы: </t>
    </r>
    <r>
      <rPr>
        <u/>
        <sz val="10"/>
        <rFont val="Times New Roman"/>
        <family val="1"/>
        <charset val="204"/>
      </rPr>
      <t>Обеспечение функционирования деятельности  Управления</t>
    </r>
  </si>
  <si>
    <t>Код и наименование бюджетной программы 001  "Услуги по реализации государственной политики на местном уровне в области обеспечения занятости и реализации социальных программ для населения "</t>
  </si>
  <si>
    <r>
      <t xml:space="preserve">текущая/развитие </t>
    </r>
    <r>
      <rPr>
        <sz val="10"/>
        <rFont val="Times New Roman"/>
        <family val="1"/>
        <charset val="204"/>
      </rPr>
      <t>текущая</t>
    </r>
  </si>
  <si>
    <r>
      <t xml:space="preserve">Цель бюджетной программы: </t>
    </r>
    <r>
      <rPr>
        <u/>
        <sz val="10"/>
        <rFont val="Times New Roman"/>
        <family val="1"/>
        <charset val="204"/>
      </rPr>
      <t xml:space="preserve">Содействовать снижению уровня бедности населения </t>
    </r>
  </si>
  <si>
    <t>Государственная адресная социальная помощь</t>
  </si>
  <si>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015</t>
    </r>
    <r>
      <rPr>
        <u/>
        <sz val="10"/>
        <color indexed="8"/>
        <rFont val="Times New Roman"/>
        <family val="1"/>
        <charset val="204"/>
      </rPr>
      <t xml:space="preserve"> "За счет средств местного бюджета"</t>
    </r>
  </si>
  <si>
    <r>
      <t xml:space="preserve">в зависимости от содержания: </t>
    </r>
    <r>
      <rPr>
        <u/>
        <sz val="10"/>
        <color indexed="8"/>
        <rFont val="Times New Roman"/>
        <family val="1"/>
        <charset val="204"/>
      </rPr>
      <t>осуществление государственных функций, полномочий и оказание вытекающих из них государственных услуг</t>
    </r>
  </si>
  <si>
    <t>Количество получателей государственной адресной социальной помощи</t>
  </si>
  <si>
    <r>
      <t xml:space="preserve">Описание (обоснование) бюджетной программы: </t>
    </r>
    <r>
      <rPr>
        <u/>
        <sz val="10"/>
        <rFont val="Times New Roman"/>
        <family val="1"/>
        <charset val="204"/>
      </rPr>
      <t>Оказание жилищной помощи малообеспеченным гражданам для оплаты расходов за текущие жилищно-коммунальные расходы</t>
    </r>
  </si>
  <si>
    <t>Жилищная помощь</t>
  </si>
  <si>
    <t>Количество получателей жилищной помощи</t>
  </si>
  <si>
    <t>Социальная помощь отдельным категориям нуждающихся граждан по решениям местных представительных органов</t>
  </si>
  <si>
    <t>тыс. тенге</t>
  </si>
  <si>
    <t>Код и наименование бюджетной программы 003 "Программа занятости"</t>
  </si>
  <si>
    <t>Код и наименование бюджетной подпрограммы 100 "Общественные работы"</t>
  </si>
  <si>
    <t>человек</t>
  </si>
  <si>
    <t>расходы по бюджетной подпрограмме</t>
  </si>
  <si>
    <t>тыс.тенге</t>
  </si>
  <si>
    <t xml:space="preserve">Итого расходы по бюджетной подпрограмме </t>
  </si>
  <si>
    <t>Код и наименование бюджетной подпрограммы 101 "Профессиональная подготовка и переподготовка"</t>
  </si>
  <si>
    <t>Число лиц, прошедших подготовку и переподготовку</t>
  </si>
  <si>
    <t>Код и наименование бюджетной подпрограммы 011 "За счет трансфертов из республиканского бюджета"</t>
  </si>
  <si>
    <t>Код и наименование бюджетной программы 030 "Обеспечение деятельности центров занятости"</t>
  </si>
  <si>
    <t>Содержание сотрудников Центра занятости населения города Алматы</t>
  </si>
  <si>
    <t>Объем затрат на обеспечение деятельности Центра занятости населения города Алматы</t>
  </si>
  <si>
    <t>Код и наименование бюджетной подпрограммы 102 "Дополнительные меры по социальной защите 
граждан в сфере занятости населения"</t>
  </si>
  <si>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015</t>
    </r>
    <r>
      <rPr>
        <u/>
        <sz val="10"/>
        <color indexed="8"/>
        <rFont val="Times New Roman"/>
        <family val="1"/>
        <charset val="204"/>
      </rPr>
      <t>"За счет средств местного бюджета"</t>
    </r>
  </si>
  <si>
    <t>Приобретение, замена настройка речевых процессоров детям с кохлеарными имплантами</t>
  </si>
  <si>
    <t>Содержание аппарата Управления</t>
  </si>
  <si>
    <t>Код и наименование бюджетной программы О67 - Капитальные расходы подведомственных государственных учреждений и организаций</t>
  </si>
  <si>
    <t>Социальная поддержка инвалидов</t>
  </si>
  <si>
    <r>
      <rPr>
        <b/>
        <sz val="10"/>
        <rFont val="Times New Roman"/>
        <family val="1"/>
        <charset val="204"/>
      </rPr>
      <t xml:space="preserve">Код и наименование бюджетной подпрограммы: </t>
    </r>
    <r>
      <rPr>
        <sz val="10"/>
        <rFont val="Times New Roman"/>
        <family val="1"/>
        <charset val="204"/>
      </rPr>
      <t xml:space="preserve">011 </t>
    </r>
    <r>
      <rPr>
        <u/>
        <sz val="10"/>
        <rFont val="Times New Roman"/>
        <family val="1"/>
        <charset val="204"/>
      </rPr>
      <t xml:space="preserve">"За счет трансфертов из республиканского бюджета" </t>
    </r>
  </si>
  <si>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011</t>
    </r>
    <r>
      <rPr>
        <u/>
        <sz val="10"/>
        <color indexed="8"/>
        <rFont val="Times New Roman"/>
        <family val="1"/>
        <charset val="204"/>
      </rPr>
      <t>"За счет средств  республиканского  бюджета"</t>
    </r>
  </si>
  <si>
    <t>Предоставление специальных социальных услуг для престарелых, инвалидов, в том числе детей- инвалидов в реабилитационных центрах</t>
  </si>
  <si>
    <t>Код и наименование бюджетной подпрограммы 015 "За счет местного бюджета"</t>
  </si>
  <si>
    <r>
      <t xml:space="preserve">Описание (обоснование) бюджетной подпрограммы: </t>
    </r>
    <r>
      <rPr>
        <u/>
        <sz val="10"/>
        <color indexed="8"/>
        <rFont val="Times New Roman"/>
        <family val="1"/>
        <charset val="204"/>
      </rPr>
      <t>Содержание получателей специальных социальных услуг</t>
    </r>
  </si>
  <si>
    <r>
      <t xml:space="preserve">Код и наименование бюджетной программы </t>
    </r>
    <r>
      <rPr>
        <b/>
        <sz val="10"/>
        <color indexed="8"/>
        <rFont val="Times New Roman"/>
        <family val="1"/>
        <charset val="204"/>
      </rPr>
      <t>016 - Социальная адаптация лиц, не имеющих определенного места жительства</t>
    </r>
  </si>
  <si>
    <r>
      <t xml:space="preserve">Код и наименование бюджетной программы </t>
    </r>
    <r>
      <rPr>
        <b/>
        <sz val="10"/>
        <color indexed="8"/>
        <rFont val="Times New Roman"/>
        <family val="1"/>
        <charset val="204"/>
      </rPr>
      <t>002 Предоставление специальных социальных услуг для престарелых, инвалидов, в медико-социальных учреждениях (в организациях общего типа)</t>
    </r>
  </si>
  <si>
    <r>
      <t xml:space="preserve">Код и наименование бюджетной программы </t>
    </r>
    <r>
      <rPr>
        <b/>
        <sz val="10"/>
        <color indexed="8"/>
        <rFont val="Times New Roman"/>
        <family val="1"/>
        <charset val="204"/>
      </rPr>
      <t>018 -  Оказание  социальной помощи нуждающимся гражданам на дому</t>
    </r>
  </si>
  <si>
    <t>Количество получателей специальных социальных услуг</t>
  </si>
  <si>
    <t>Код и наименование бюджетной программы 007  "Жилищная помощь"</t>
  </si>
  <si>
    <t>Код и наименование бюджетной программы 008  "Социальная помощь отдельным категориям нуждающихся граждан по решениям местных представительных органов"</t>
  </si>
  <si>
    <t>Код и наименование бюджетной программы 009  "Социальная поддержка инвалидов"</t>
  </si>
  <si>
    <r>
      <rPr>
        <b/>
        <sz val="10"/>
        <color indexed="8"/>
        <rFont val="Times New Roman"/>
        <family val="1"/>
        <charset val="204"/>
      </rPr>
      <t>Цель бюджетной программы:</t>
    </r>
    <r>
      <rPr>
        <sz val="10"/>
        <color indexed="8"/>
        <rFont val="Times New Roman"/>
        <family val="1"/>
        <charset val="204"/>
      </rPr>
      <t xml:space="preserve"> </t>
    </r>
    <r>
      <rPr>
        <u/>
        <sz val="10"/>
        <color indexed="8"/>
        <rFont val="Times New Roman"/>
        <family val="1"/>
        <charset val="204"/>
      </rPr>
      <t>Совершенствовать систему реабилитации инвалидов, предоставления специальных социальных услуг</t>
    </r>
  </si>
  <si>
    <t xml:space="preserve">Вид бюджетной подпрограммы: </t>
  </si>
  <si>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t>
    </r>
    <r>
      <rPr>
        <b/>
        <sz val="10"/>
        <color indexed="8"/>
        <rFont val="Times New Roman"/>
        <family val="1"/>
        <charset val="204"/>
      </rPr>
      <t>015 "За счет средств местного бюджета"</t>
    </r>
  </si>
  <si>
    <r>
      <rPr>
        <b/>
        <sz val="10"/>
        <color indexed="8"/>
        <rFont val="Times New Roman"/>
        <family val="1"/>
        <charset val="204"/>
      </rPr>
      <t>Описание (обоснование) бюджетной программы</t>
    </r>
    <r>
      <rPr>
        <sz val="10"/>
        <color indexed="8"/>
        <rFont val="Times New Roman"/>
        <family val="1"/>
        <charset val="204"/>
      </rPr>
      <t xml:space="preserve">: </t>
    </r>
    <r>
      <rPr>
        <u/>
        <sz val="10"/>
        <color indexed="8"/>
        <rFont val="Times New Roman"/>
        <family val="1"/>
        <charset val="204"/>
      </rPr>
      <t xml:space="preserve">Обеспечение детей- инвалидов с кохлеарными имплантами речевыми </t>
    </r>
    <r>
      <rPr>
        <sz val="10"/>
        <color indexed="8"/>
        <rFont val="Times New Roman"/>
        <family val="1"/>
        <charset val="204"/>
      </rPr>
      <t>процессорами</t>
    </r>
  </si>
  <si>
    <t>Код и наименование бюджетной программы 006  "Государственная адресная социальная помощь"</t>
  </si>
  <si>
    <t>Код и наименование бюджетной программы 019  "Размещение государственного социального заказа в неправительственных организациях"</t>
  </si>
  <si>
    <t>Размещение государственного социального заказа в неправительственных организациях</t>
  </si>
  <si>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104</t>
    </r>
    <r>
      <rPr>
        <u/>
        <sz val="10"/>
        <color indexed="8"/>
        <rFont val="Times New Roman"/>
        <family val="1"/>
        <charset val="204"/>
      </rPr>
      <t xml:space="preserve"> "Материальное обеспечение детей-инвалидов обучающихся на дому"</t>
    </r>
  </si>
  <si>
    <t>ед.</t>
  </si>
  <si>
    <t>Код и наименование бюджетной подпрограммы 015 "За счет средств местного бюджета"</t>
  </si>
  <si>
    <t>План</t>
  </si>
  <si>
    <t xml:space="preserve">Факт </t>
  </si>
  <si>
    <t xml:space="preserve">Отклонение  </t>
  </si>
  <si>
    <t xml:space="preserve">процент выполнения показателей </t>
  </si>
  <si>
    <t>Причины недостижения или перевыполнения результатов и неосвоения средств бюджетной программы</t>
  </si>
  <si>
    <t>Мероприятие выполнено</t>
  </si>
  <si>
    <t>%</t>
  </si>
  <si>
    <t>Показатель конечного результата</t>
  </si>
  <si>
    <t xml:space="preserve">По факту обращения </t>
  </si>
  <si>
    <t xml:space="preserve">Мероприятие выполнено </t>
  </si>
  <si>
    <t xml:space="preserve">конечный результат бюджетной программы </t>
  </si>
  <si>
    <t xml:space="preserve">чел. </t>
  </si>
  <si>
    <t>Конечный результат бюджетной программы</t>
  </si>
  <si>
    <t>чел</t>
  </si>
  <si>
    <t>обеспечение детей- инвалидов с кохлеарными имплантами услугой по замене и настройке речевых процессоров</t>
  </si>
  <si>
    <t xml:space="preserve">Мероприятие  выполнено </t>
  </si>
  <si>
    <r>
      <rPr>
        <sz val="10"/>
        <color indexed="8"/>
        <rFont val="Times New Roman"/>
        <family val="1"/>
        <charset val="204"/>
      </rPr>
      <t xml:space="preserve">в зависимости от уровня государственного управления </t>
    </r>
    <r>
      <rPr>
        <b/>
        <sz val="10"/>
        <color indexed="8"/>
        <rFont val="Times New Roman"/>
        <family val="1"/>
        <charset val="204"/>
      </rPr>
      <t>города республиканского значения</t>
    </r>
  </si>
  <si>
    <r>
      <rPr>
        <u/>
        <sz val="10"/>
        <color indexed="8"/>
        <rFont val="Times New Roman"/>
        <family val="1"/>
        <charset val="204"/>
      </rPr>
      <t>в зависимости от содержания</t>
    </r>
    <r>
      <rPr>
        <b/>
        <u/>
        <sz val="10"/>
        <color indexed="8"/>
        <rFont val="Times New Roman"/>
        <family val="1"/>
        <charset val="204"/>
      </rPr>
      <t xml:space="preserve"> осуществление государственных функций, полномочий и оказание вытекающих из них государственных услуг</t>
    </r>
  </si>
  <si>
    <r>
      <rPr>
        <sz val="10"/>
        <color indexed="8"/>
        <rFont val="Times New Roman"/>
        <family val="1"/>
        <charset val="204"/>
      </rPr>
      <t>в зависимости от способа реализации</t>
    </r>
    <r>
      <rPr>
        <b/>
        <sz val="10"/>
        <color indexed="8"/>
        <rFont val="Times New Roman"/>
        <family val="1"/>
        <charset val="204"/>
      </rPr>
      <t xml:space="preserve"> Индивидуальная </t>
    </r>
  </si>
  <si>
    <r>
      <rPr>
        <sz val="10"/>
        <color indexed="8"/>
        <rFont val="Times New Roman"/>
        <family val="1"/>
        <charset val="204"/>
      </rPr>
      <t>текущая/развитие</t>
    </r>
    <r>
      <rPr>
        <b/>
        <sz val="10"/>
        <color indexed="8"/>
        <rFont val="Times New Roman"/>
        <family val="1"/>
        <charset val="204"/>
      </rPr>
      <t xml:space="preserve"> текущая</t>
    </r>
  </si>
  <si>
    <t>Конечный результат бюджетной программы:</t>
  </si>
  <si>
    <r>
      <rPr>
        <sz val="10"/>
        <color indexed="8"/>
        <rFont val="Times New Roman"/>
        <family val="1"/>
        <charset val="204"/>
      </rPr>
      <t>в зависимости от уровня государственного управлени</t>
    </r>
    <r>
      <rPr>
        <b/>
        <sz val="10"/>
        <color indexed="8"/>
        <rFont val="Times New Roman"/>
        <family val="1"/>
        <charset val="204"/>
      </rPr>
      <t>я  города республиканского значения</t>
    </r>
  </si>
  <si>
    <r>
      <rPr>
        <sz val="10"/>
        <color indexed="8"/>
        <rFont val="Times New Roman"/>
        <family val="1"/>
        <charset val="204"/>
      </rPr>
      <t>в зависимости от содержания</t>
    </r>
    <r>
      <rPr>
        <b/>
        <sz val="10"/>
        <color indexed="8"/>
        <rFont val="Times New Roman"/>
        <family val="1"/>
        <charset val="204"/>
      </rPr>
      <t xml:space="preserve">  </t>
    </r>
    <r>
      <rPr>
        <b/>
        <u/>
        <sz val="10"/>
        <color indexed="8"/>
        <rFont val="Times New Roman"/>
        <family val="1"/>
        <charset val="204"/>
      </rPr>
      <t>о</t>
    </r>
    <r>
      <rPr>
        <b/>
        <sz val="10"/>
        <color indexed="8"/>
        <rFont val="Times New Roman"/>
        <family val="1"/>
        <charset val="204"/>
      </rPr>
      <t>существление государственных функций, полномочий и оказание вытекающих из них государственных услуг</t>
    </r>
  </si>
  <si>
    <r>
      <rPr>
        <sz val="10"/>
        <color indexed="8"/>
        <rFont val="Times New Roman"/>
        <family val="1"/>
        <charset val="204"/>
      </rPr>
      <t>в зависимости от способа реализации</t>
    </r>
    <r>
      <rPr>
        <b/>
        <sz val="10"/>
        <color indexed="8"/>
        <rFont val="Times New Roman"/>
        <family val="1"/>
        <charset val="204"/>
      </rPr>
      <t xml:space="preserve"> индивидуальная </t>
    </r>
  </si>
  <si>
    <t>текущая/развитие текущая</t>
  </si>
  <si>
    <t>Причины не достижения/ перевыполнения результатов и не освоение средств бюджетной программы</t>
  </si>
  <si>
    <r>
      <rPr>
        <sz val="10"/>
        <color theme="1"/>
        <rFont val="Times New Roman"/>
        <family val="1"/>
        <charset val="204"/>
      </rPr>
      <t>в зависимости от уровня государственного управлени</t>
    </r>
    <r>
      <rPr>
        <b/>
        <sz val="10"/>
        <color theme="1"/>
        <rFont val="Times New Roman"/>
        <family val="1"/>
        <charset val="204"/>
      </rPr>
      <t>я города республиканского значения</t>
    </r>
  </si>
  <si>
    <r>
      <rPr>
        <u/>
        <sz val="10"/>
        <color theme="1"/>
        <rFont val="Times New Roman"/>
        <family val="1"/>
        <charset val="204"/>
      </rPr>
      <t>в зависимости от содержания</t>
    </r>
    <r>
      <rPr>
        <b/>
        <u/>
        <sz val="10"/>
        <color theme="1"/>
        <rFont val="Times New Roman"/>
        <family val="1"/>
        <charset val="204"/>
      </rPr>
      <t xml:space="preserve"> осуществление государственных функций, полномочий и оказание вытекающих из них  государственных услуг</t>
    </r>
  </si>
  <si>
    <r>
      <rPr>
        <sz val="10"/>
        <color theme="1"/>
        <rFont val="Times New Roman"/>
        <family val="1"/>
        <charset val="204"/>
      </rPr>
      <t>в зависимости от способа реализации</t>
    </r>
    <r>
      <rPr>
        <b/>
        <sz val="10"/>
        <color theme="1"/>
        <rFont val="Times New Roman"/>
        <family val="1"/>
        <charset val="204"/>
      </rPr>
      <t xml:space="preserve"> Индивидуальная </t>
    </r>
  </si>
  <si>
    <r>
      <rPr>
        <sz val="10"/>
        <color theme="1"/>
        <rFont val="Times New Roman"/>
        <family val="1"/>
        <charset val="204"/>
      </rPr>
      <t>текущая/развити</t>
    </r>
    <r>
      <rPr>
        <b/>
        <sz val="10"/>
        <color theme="1"/>
        <rFont val="Times New Roman"/>
        <family val="1"/>
        <charset val="204"/>
      </rPr>
      <t>е текущая</t>
    </r>
  </si>
  <si>
    <t xml:space="preserve">Конечный результат бюджетной программы </t>
  </si>
  <si>
    <r>
      <rPr>
        <sz val="10"/>
        <rFont val="Times New Roman"/>
        <family val="1"/>
        <charset val="204"/>
      </rPr>
      <t>в зависимости от уровня государственного управления</t>
    </r>
    <r>
      <rPr>
        <b/>
        <sz val="10"/>
        <rFont val="Times New Roman"/>
        <family val="1"/>
        <charset val="204"/>
      </rPr>
      <t xml:space="preserve"> города республиканского значения</t>
    </r>
  </si>
  <si>
    <r>
      <rPr>
        <sz val="10"/>
        <rFont val="Times New Roman"/>
        <family val="1"/>
        <charset val="204"/>
      </rPr>
      <t>в зависимости от способа реализации</t>
    </r>
    <r>
      <rPr>
        <b/>
        <sz val="10"/>
        <rFont val="Times New Roman"/>
        <family val="1"/>
        <charset val="204"/>
      </rPr>
      <t xml:space="preserve"> индивидуальная</t>
    </r>
  </si>
  <si>
    <r>
      <rPr>
        <u/>
        <sz val="10"/>
        <rFont val="Times New Roman"/>
        <family val="1"/>
        <charset val="204"/>
      </rPr>
      <t>в зависимости от содержания</t>
    </r>
    <r>
      <rPr>
        <b/>
        <u/>
        <sz val="10"/>
        <rFont val="Times New Roman"/>
        <family val="1"/>
        <charset val="204"/>
      </rPr>
      <t xml:space="preserve"> осуществление государственных функций, полномочий и оказание вытекающих из них госуслуг</t>
    </r>
  </si>
  <si>
    <t>Расширение доступности специальных социальных услуг за счет привлечения к социальному обслуживанию субъектов неправительственного сектора</t>
  </si>
  <si>
    <t>Конечный результат программы</t>
  </si>
  <si>
    <r>
      <rPr>
        <sz val="10"/>
        <rFont val="Times New Roman"/>
        <family val="1"/>
        <charset val="204"/>
      </rPr>
      <t>в зависимости от уровня государственного управления</t>
    </r>
    <r>
      <rPr>
        <b/>
        <sz val="10"/>
        <rFont val="Times New Roman"/>
        <family val="1"/>
        <charset val="204"/>
      </rPr>
      <t xml:space="preserve">    города республиканского значения</t>
    </r>
  </si>
  <si>
    <r>
      <rPr>
        <sz val="10"/>
        <rFont val="Times New Roman"/>
        <family val="1"/>
        <charset val="204"/>
      </rPr>
      <t xml:space="preserve">в зависимости от содержания  </t>
    </r>
    <r>
      <rPr>
        <b/>
        <sz val="10"/>
        <rFont val="Times New Roman"/>
        <family val="1"/>
        <charset val="204"/>
      </rPr>
      <t xml:space="preserve"> осуществление государственных функций, полномочий и оказание вытекающих из них госуслуг</t>
    </r>
  </si>
  <si>
    <r>
      <rPr>
        <sz val="10"/>
        <color indexed="8"/>
        <rFont val="Times New Roman"/>
        <family val="1"/>
        <charset val="204"/>
      </rPr>
      <t>в зависимости от способа реализации</t>
    </r>
    <r>
      <rPr>
        <b/>
        <sz val="10"/>
        <color indexed="8"/>
        <rFont val="Times New Roman"/>
        <family val="1"/>
        <charset val="204"/>
      </rPr>
      <t xml:space="preserve">   индивидуальная</t>
    </r>
  </si>
  <si>
    <t xml:space="preserve">Мероприятие выполнено. </t>
  </si>
  <si>
    <t>Согласно Меморандуму ведется работа по переходу детей-инвалидов с надомного обслуживания на социальное обслуживание в организации полустационарного типа.</t>
  </si>
  <si>
    <r>
      <rPr>
        <sz val="10"/>
        <color indexed="8"/>
        <rFont val="Times New Roman"/>
        <family val="1"/>
        <charset val="204"/>
      </rPr>
      <t>Код и наименование бюджетной программы</t>
    </r>
    <r>
      <rPr>
        <b/>
        <sz val="10"/>
        <color indexed="8"/>
        <rFont val="Times New Roman"/>
        <family val="1"/>
        <charset val="204"/>
      </rPr>
      <t xml:space="preserve"> </t>
    </r>
    <r>
      <rPr>
        <b/>
        <sz val="10"/>
        <color indexed="8"/>
        <rFont val="Times New Roman"/>
        <family val="1"/>
        <charset val="204"/>
      </rPr>
      <t>022 - Предоставление специальных социальных услуг для детей-инвалидов с психоневрологическими патологиями в детских психоневрологических медико-социальных учреждениях (организациях)</t>
    </r>
  </si>
  <si>
    <r>
      <rPr>
        <sz val="10"/>
        <color indexed="8"/>
        <rFont val="Times New Roman"/>
        <family val="1"/>
        <charset val="204"/>
      </rPr>
      <t>в зависимости от уровня государственного управления</t>
    </r>
    <r>
      <rPr>
        <b/>
        <sz val="10"/>
        <color indexed="8"/>
        <rFont val="Times New Roman"/>
        <family val="1"/>
        <charset val="204"/>
      </rPr>
      <t xml:space="preserve">   города республиканского значения</t>
    </r>
  </si>
  <si>
    <r>
      <rPr>
        <sz val="10"/>
        <color indexed="8"/>
        <rFont val="Times New Roman"/>
        <family val="1"/>
        <charset val="204"/>
      </rPr>
      <t>в зависимости от содержания</t>
    </r>
    <r>
      <rPr>
        <b/>
        <sz val="10"/>
        <color indexed="8"/>
        <rFont val="Times New Roman"/>
        <family val="1"/>
        <charset val="204"/>
      </rPr>
      <t xml:space="preserve">  осуществление государственных функций, полномочий и оказание вытекающих из них  государственных услуг</t>
    </r>
  </si>
  <si>
    <r>
      <rPr>
        <sz val="10"/>
        <color indexed="8"/>
        <rFont val="Times New Roman"/>
        <family val="1"/>
        <charset val="204"/>
      </rPr>
      <t>текущая/развитие</t>
    </r>
    <r>
      <rPr>
        <b/>
        <sz val="10"/>
        <color indexed="8"/>
        <rFont val="Times New Roman"/>
        <family val="1"/>
        <charset val="204"/>
      </rPr>
      <t xml:space="preserve">  текущая</t>
    </r>
  </si>
  <si>
    <t>В связи с внесенными изменениями в действующее пенсионное законодательство (с 1 января 2016 года), согласно которой перечисление 70 процентов производится на отдельный банковский счет МСУ. Данное обстоятельство повлияло на уменьшение количество услугополучателей которые были отчислены по собственному желанию</t>
  </si>
  <si>
    <t xml:space="preserve">Текучесть кадров из-за низкой заработной платы и отдаленность места расположения Центра. </t>
  </si>
  <si>
    <r>
      <rPr>
        <sz val="10"/>
        <rFont val="Times New Roman"/>
        <family val="1"/>
        <charset val="204"/>
      </rPr>
      <t>в зависимости от содержания</t>
    </r>
    <r>
      <rPr>
        <b/>
        <sz val="10"/>
        <rFont val="Times New Roman"/>
        <family val="1"/>
        <charset val="204"/>
      </rPr>
      <t xml:space="preserve"> осуществление государственных функций, полномочий и оказание вытекающих из них госуслуг</t>
    </r>
  </si>
  <si>
    <r>
      <rPr>
        <u/>
        <sz val="10"/>
        <rFont val="Times New Roman"/>
        <family val="1"/>
        <charset val="204"/>
      </rPr>
      <t>в зависимости от содержания</t>
    </r>
    <r>
      <rPr>
        <b/>
        <u/>
        <sz val="10"/>
        <rFont val="Times New Roman"/>
        <family val="1"/>
        <charset val="204"/>
      </rPr>
      <t xml:space="preserve"> </t>
    </r>
    <r>
      <rPr>
        <b/>
        <sz val="10"/>
        <rFont val="Times New Roman"/>
        <family val="1"/>
        <charset val="204"/>
      </rPr>
      <t>Осуществления капитальных расходов</t>
    </r>
  </si>
  <si>
    <r>
      <rPr>
        <sz val="10"/>
        <rFont val="Times New Roman"/>
        <family val="1"/>
        <charset val="204"/>
      </rPr>
      <t>в зависимости от способа реализации</t>
    </r>
    <r>
      <rPr>
        <b/>
        <sz val="10"/>
        <rFont val="Times New Roman"/>
        <family val="1"/>
        <charset val="204"/>
      </rPr>
      <t xml:space="preserve"> индивидуальная </t>
    </r>
  </si>
  <si>
    <r>
      <rPr>
        <sz val="10"/>
        <rFont val="Times New Roman"/>
        <family val="1"/>
        <charset val="204"/>
      </rPr>
      <t>в зависимости от содержания</t>
    </r>
    <r>
      <rPr>
        <b/>
        <sz val="10"/>
        <rFont val="Times New Roman"/>
        <family val="1"/>
        <charset val="204"/>
      </rPr>
      <t xml:space="preserve"> осуществление государственных функций, полномочий и оказание вытекающих из них государственных услуг</t>
    </r>
  </si>
  <si>
    <t>Своевременная и в полном объеме оплата комиссионного вознаграждения в размере 0,3%, 4,0% и 0,25% от перечисленных сумм пособий и других выплат</t>
  </si>
  <si>
    <t xml:space="preserve">Согласно Меморандуму ведется работа по переходу детей-инвалидов с надомного обслуживания на социальное обслуживание в организации полустационарного типа.  </t>
  </si>
  <si>
    <r>
      <rPr>
        <sz val="10"/>
        <color indexed="8"/>
        <rFont val="Times New Roman"/>
        <family val="1"/>
        <charset val="204"/>
      </rPr>
      <t>Код и наименование бюджетной программы</t>
    </r>
    <r>
      <rPr>
        <b/>
        <sz val="10"/>
        <color indexed="8"/>
        <rFont val="Times New Roman"/>
        <family val="1"/>
        <charset val="204"/>
      </rPr>
      <t xml:space="preserve">   </t>
    </r>
    <r>
      <rPr>
        <b/>
        <sz val="10"/>
        <color indexed="8"/>
        <rFont val="Times New Roman"/>
        <family val="1"/>
        <charset val="204"/>
      </rPr>
      <t>020 - КГУ "Центр оказания специальных социальных услуг №1"</t>
    </r>
  </si>
  <si>
    <t>шт.</t>
  </si>
  <si>
    <t>Итого расходы по бюджетной  программе</t>
  </si>
  <si>
    <t xml:space="preserve"> Социальная поддержка жизненного уровня отдельных категорий граждан</t>
  </si>
  <si>
    <t xml:space="preserve">Объем затрат на содержание получателей специальных социальных услуг и социальных работников </t>
  </si>
  <si>
    <t>Предоставление специаотных социальных услуг                       детям-инвалидам и лицам, старше 18 лет с психоневрологическими заболеваниями в условиях полустационара и на дому</t>
  </si>
  <si>
    <t>Объем затрат на содержание работников реабилитационных центров</t>
  </si>
  <si>
    <r>
      <t xml:space="preserve">Код и наименование бюджетной программы </t>
    </r>
    <r>
      <rPr>
        <b/>
        <sz val="10"/>
        <color indexed="8"/>
        <rFont val="Times New Roman"/>
        <family val="1"/>
        <charset val="204"/>
      </rPr>
      <t>028 - "Услуги лицам из группы риска, попавшим в сложную ситуацию вследствие насилия или угрозы насилия"</t>
    </r>
  </si>
  <si>
    <t>оказание комплексной социально-реабилитационной помощи лицам, попавшим в трудную жизненную ситуацию вследствие насилия или угрозы насилия</t>
  </si>
  <si>
    <t>Количество лиц, попавших в сложную ситуацию вследствие насилия или угрозы насилия максимально полной и своевременной социальной адаптации</t>
  </si>
  <si>
    <t>Руководитель бюджетной программы</t>
  </si>
  <si>
    <t>Молодежная практика</t>
  </si>
  <si>
    <t>услуга</t>
  </si>
  <si>
    <t>Код и наименование бюджетной подпрограммы 015 "За счет средств из местного бюджета"</t>
  </si>
  <si>
    <t>Мероприятие перевыполнено в связи с увеличением обращений услугополучателей</t>
  </si>
  <si>
    <t>Мероприятие выполнено.</t>
  </si>
  <si>
    <t>Мероприятие выполнено. Выплачивается по факту обращения</t>
  </si>
  <si>
    <t>Охват количества получателей услуг указан с учетом умерших, либо выбывших по собственному желанию</t>
  </si>
  <si>
    <t>Цель бюджетной программы: Повышение эффективности предоставления услуг социально-уязвимым слоям населения</t>
  </si>
  <si>
    <t>Мероприятие выполнено. Охват был составлен  с учетом выбывших по заявлению получателей услуг до момента окончания договора</t>
  </si>
  <si>
    <t>мероприятие выполнено.</t>
  </si>
  <si>
    <t>Количество получателей услуг указано  с учетом выбывших и переведенных в Центры самостоятельного проживания</t>
  </si>
  <si>
    <t>В 2017 году было открыто отделение №3 на 30 детей-инвалидов. Количество получателей услуг указано с учетом выбывших  и переведенных в НПО по собственному желанию</t>
  </si>
  <si>
    <t xml:space="preserve"> Мероприятие выполнено. Экономия по факту.</t>
  </si>
  <si>
    <r>
      <t xml:space="preserve">Индекс: </t>
    </r>
    <r>
      <rPr>
        <sz val="10"/>
        <color theme="1"/>
        <rFont val="Times New Roman"/>
        <family val="1"/>
        <charset val="204"/>
      </rPr>
      <t>форма 4-РБП</t>
    </r>
    <r>
      <rPr>
        <b/>
        <sz val="10"/>
        <color theme="1"/>
        <rFont val="Times New Roman"/>
        <family val="1"/>
        <charset val="204"/>
      </rPr>
      <t xml:space="preserve">
</t>
    </r>
  </si>
  <si>
    <r>
      <rPr>
        <b/>
        <sz val="10"/>
        <rFont val="Times New Roman"/>
        <family val="1"/>
        <charset val="204"/>
      </rPr>
      <t>Круг представляющих лиц:</t>
    </r>
    <r>
      <rPr>
        <sz val="10"/>
        <rFont val="Times New Roman"/>
        <family val="1"/>
        <charset val="204"/>
      </rPr>
      <t xml:space="preserve"> Администраторы бюджетных программ
</t>
    </r>
  </si>
  <si>
    <r>
      <rPr>
        <b/>
        <sz val="10"/>
        <rFont val="Times New Roman"/>
        <family val="1"/>
        <charset val="204"/>
      </rPr>
      <t xml:space="preserve">Периодичность: </t>
    </r>
    <r>
      <rPr>
        <sz val="10"/>
        <rFont val="Times New Roman"/>
        <family val="1"/>
        <charset val="204"/>
      </rPr>
      <t xml:space="preserve">годовая
</t>
    </r>
  </si>
  <si>
    <t>Мероприятие выполнено. Оплата произведена за фактически оказанный объем услуг</t>
  </si>
  <si>
    <r>
      <t xml:space="preserve">текущая/развитие: </t>
    </r>
    <r>
      <rPr>
        <b/>
        <sz val="10"/>
        <rFont val="Times New Roman"/>
        <family val="1"/>
        <charset val="204"/>
      </rPr>
      <t>текущая</t>
    </r>
  </si>
  <si>
    <t>Мероприятие выполнено. Оплата произведена за фактически оказанный объем услуг.</t>
  </si>
  <si>
    <t>Штатная численность Управления</t>
  </si>
  <si>
    <t xml:space="preserve"> Удельный вес лиц, охваченных оказанием специальных социальных услуг из числа  нуждающихся в их получении</t>
  </si>
  <si>
    <t>Информационная работа на местном уровне</t>
  </si>
  <si>
    <t xml:space="preserve">Цель бюджетной программы: Содействовать снижению уровня бедности населения </t>
  </si>
  <si>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101 "Дополнительные виды социальной помощи нуждающимся инвалидом" </t>
    </r>
  </si>
  <si>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106 "Предоставление медицинских услуг по протезированию, обеспечению протезно-ортопедическими средствами и обучению пользования ими" </t>
    </r>
  </si>
  <si>
    <t xml:space="preserve">Количество социальных работников </t>
  </si>
  <si>
    <t xml:space="preserve"> Предоставление специальных социальных услуг в условиях стационара и полустационара в соответствии с установленными стандартом объемами</t>
  </si>
  <si>
    <r>
      <t>Описание (обоснование) бюджетной программы:</t>
    </r>
    <r>
      <rPr>
        <sz val="10"/>
        <color theme="1"/>
        <rFont val="Times New Roman"/>
        <family val="1"/>
        <charset val="204"/>
      </rPr>
      <t xml:space="preserve"> Расходы на оказание неотложной социальной помощи и поддержки получателям услуг; обеспечение защиты и помощи посредством оказания услуг в соответствии с индивидуальным планом в период пребывания и проживания получателей услуг центре; содействие процессу социализации и (ре)интеграции получателя услуг в семью и общество; соблюдение конфиденциальности личности получателей услуг и их частной жизни</t>
    </r>
  </si>
  <si>
    <r>
      <t xml:space="preserve">Описание (обоснование) бюджетной программы: </t>
    </r>
    <r>
      <rPr>
        <u/>
        <sz val="10"/>
        <color rgb="FF000000"/>
        <rFont val="Times New Roman"/>
        <family val="1"/>
        <charset val="204"/>
      </rPr>
      <t xml:space="preserve">расходы на обеспечение деятельности Центра занятости населения города Алматы, из них: фонд оплаты труда работников и внештатных сотрудников, командировочных расходов, приобретение прочих запасов, услуги связи, транспортные услуги, аренда за помещение и т.д. </t>
    </r>
  </si>
  <si>
    <t>Численность  сотрудников Центра занятости населения города Алматы</t>
  </si>
  <si>
    <r>
      <t xml:space="preserve">Цель бюджетной программы:  </t>
    </r>
    <r>
      <rPr>
        <sz val="10"/>
        <color indexed="8"/>
        <rFont val="Times New Roman"/>
        <family val="1"/>
        <charset val="204"/>
      </rPr>
      <t>Реализация Плана по обеспечению прав и улучшению качества жизни инвалидов</t>
    </r>
  </si>
  <si>
    <t>Приобретение, замена настройка речевых процессоров взрослым с кохлеарными имплантами</t>
  </si>
  <si>
    <t xml:space="preserve">единица </t>
  </si>
  <si>
    <r>
      <t xml:space="preserve">Цель бюджетной программы: </t>
    </r>
    <r>
      <rPr>
        <u/>
        <sz val="10"/>
        <color theme="1"/>
        <rFont val="Times New Roman"/>
        <family val="1"/>
        <charset val="204"/>
      </rPr>
      <t xml:space="preserve">Повышение эффективности выполнения государственных функций в области обеспечения занятости и реализации социальных программ для населения на местном уровне </t>
    </r>
  </si>
  <si>
    <r>
      <t xml:space="preserve">Описание (обоснование) бюджетной программы: </t>
    </r>
    <r>
      <rPr>
        <u/>
        <sz val="10"/>
        <color theme="1"/>
        <rFont val="Times New Roman"/>
        <family val="1"/>
        <charset val="204"/>
      </rPr>
      <t>Расходы направлены на содержание сотрудников Управления и районных отделов, согласно утвержденной штатной численности, а также на переподготовку и повышение квалификации государственных служащих</t>
    </r>
  </si>
  <si>
    <r>
      <t xml:space="preserve">Цель бюджетной программы:  </t>
    </r>
    <r>
      <rPr>
        <u/>
        <sz val="10"/>
        <color theme="1"/>
        <rFont val="Times New Roman"/>
        <family val="1"/>
        <charset val="204"/>
      </rPr>
      <t>Повышение уровня личностного развития, социализации и интеграции одиноких инвалидов и престарелых лиц путем оказания им специальных социальных услуг</t>
    </r>
  </si>
  <si>
    <r>
      <t>Описание (обоснование) бюджетной программы:</t>
    </r>
    <r>
      <rPr>
        <u/>
        <sz val="10"/>
        <color theme="1"/>
        <rFont val="Times New Roman"/>
        <family val="1"/>
        <charset val="204"/>
      </rPr>
      <t xml:space="preserve"> Расходы планируются на оказание специальных социальных услуг в области социальной защиты населения в условиях стационара инвалидам первой и второй групп, а также лиц, не способных к самостоятельному обслуживанию в связи с преклонным возрастом. Увеличение расходов связано с возникновением дополнительной потребности на фоне удорожания некоторых продуктов питания.</t>
    </r>
  </si>
  <si>
    <r>
      <t xml:space="preserve">Описание (обоснование) бюджетной подпрограммы: </t>
    </r>
    <r>
      <rPr>
        <sz val="10"/>
        <color rgb="FF000000"/>
        <rFont val="Times New Roman"/>
        <family val="1"/>
        <charset val="204"/>
      </rPr>
      <t>Расходы направлены на содержание условий для реализации основных жизненных потребностей пожилых граждан; организация социально-бытового, медицинского и других видов обслуживания пожилых граждан; улучшение условий проживания получателей услуг, обеспечение условий для приема посетителей</t>
    </r>
  </si>
  <si>
    <t>в зависимости от содержания:  осуществление государственных функций, полномочий и оказание вытекающих из них государственных услуг</t>
  </si>
  <si>
    <t>в зависимости от содержания: осуществление государственных функций, полномочий и оказание вытекающих из них государственных услуг</t>
  </si>
  <si>
    <r>
      <t xml:space="preserve">Цель бюджетной программы: </t>
    </r>
    <r>
      <rPr>
        <sz val="10"/>
        <color theme="1"/>
        <rFont val="Times New Roman"/>
        <family val="1"/>
        <charset val="204"/>
      </rPr>
      <t xml:space="preserve">Содействовать снижению уровня бедности населения </t>
    </r>
  </si>
  <si>
    <t xml:space="preserve">Своевременное оказание помощи  в оплате коммунальных услуг  малообеспеченным слоям населения.  </t>
  </si>
  <si>
    <r>
      <t xml:space="preserve">Описание (обоснование) бюджетной программы:  </t>
    </r>
    <r>
      <rPr>
        <sz val="10"/>
        <rFont val="Times New Roman"/>
        <family val="1"/>
        <charset val="204"/>
      </rPr>
      <t>Расходы направлены на осуществление денежных выплат нуждающимся в социальной помощи гражданам, обеспечение санаторно-курортным лечением участников, инвалидов ВОВ, пенсионеров и инвалидов, установка индивидуальных приборов учета холодной и горячей воды</t>
    </r>
  </si>
  <si>
    <r>
      <rPr>
        <b/>
        <sz val="10"/>
        <color theme="1"/>
        <rFont val="Times New Roman"/>
        <family val="1"/>
        <charset val="204"/>
      </rPr>
      <t>Описание (обоснование) бюджетной программы</t>
    </r>
    <r>
      <rPr>
        <sz val="10"/>
        <color theme="1"/>
        <rFont val="Times New Roman"/>
        <family val="1"/>
        <charset val="204"/>
      </rPr>
      <t xml:space="preserve">: </t>
    </r>
    <r>
      <rPr>
        <u/>
        <sz val="10"/>
        <color theme="1"/>
        <rFont val="Times New Roman"/>
        <family val="1"/>
        <charset val="204"/>
      </rPr>
      <t>Выделение денежных средств направлено на обеспечение нуждающихся инвалидов в соответствие с индивидуальной программой реабилитации инвалида  санаторно-курортным лечением, транспортными услугами по перевозке инвалидов,  техническими вспомогательными (компенсаторными) средствами и (или ) специальными средствами передвижения, протезно-ортопедической и слухопротезной помощью.  Также предусматривается материальное обеспечение семей, обучающих на дому детей-инвалидов</t>
    </r>
  </si>
  <si>
    <r>
      <t xml:space="preserve">Описание (обоснование) бюджетной подпрограммы: </t>
    </r>
    <r>
      <rPr>
        <u/>
        <sz val="10"/>
        <color theme="1"/>
        <rFont val="Times New Roman"/>
        <family val="1"/>
        <charset val="204"/>
      </rPr>
      <t>Расходы направлены на предоставление транспортных услуг по перевозке инвалидов, получающим услуги индивидуального помощника и инвалидам, передвигающимся на кресло-колясках</t>
    </r>
  </si>
  <si>
    <r>
      <rPr>
        <b/>
        <sz val="10"/>
        <color theme="1"/>
        <rFont val="Times New Roman"/>
        <family val="1"/>
        <charset val="204"/>
      </rPr>
      <t>Код и наименование бюджетной подпрограммы:</t>
    </r>
    <r>
      <rPr>
        <sz val="10"/>
        <color theme="1"/>
        <rFont val="Times New Roman"/>
        <family val="1"/>
        <charset val="204"/>
      </rPr>
      <t xml:space="preserve"> 102</t>
    </r>
    <r>
      <rPr>
        <u/>
        <sz val="10"/>
        <color theme="1"/>
        <rFont val="Times New Roman"/>
        <family val="1"/>
        <charset val="204"/>
      </rPr>
      <t xml:space="preserve">  "Обеспечение санаторно-курортного лечения инвалидов и детей-инвалидов в соответствии с индивидуальной программой реабилитации инвалида"</t>
    </r>
  </si>
  <si>
    <r>
      <rPr>
        <b/>
        <sz val="10"/>
        <color indexed="8"/>
        <rFont val="Times New Roman"/>
        <family val="1"/>
        <charset val="204"/>
      </rPr>
      <t>текущая/развитие</t>
    </r>
    <r>
      <rPr>
        <sz val="10"/>
        <color indexed="8"/>
        <rFont val="Times New Roman"/>
        <family val="1"/>
        <charset val="204"/>
      </rPr>
      <t xml:space="preserve"> </t>
    </r>
    <r>
      <rPr>
        <u/>
        <sz val="10"/>
        <color indexed="8"/>
        <rFont val="Times New Roman"/>
        <family val="1"/>
        <charset val="204"/>
      </rPr>
      <t>текущая</t>
    </r>
  </si>
  <si>
    <r>
      <t>Описание (обоснование) бюджетной подпрограммы:</t>
    </r>
    <r>
      <rPr>
        <sz val="10"/>
        <color theme="1"/>
        <rFont val="Times New Roman"/>
        <family val="1"/>
        <charset val="204"/>
      </rPr>
      <t xml:space="preserve"> Расходы направлены на обеспечение инвалидов санаторно-курортным лечением</t>
    </r>
  </si>
  <si>
    <t xml:space="preserve">Мероприятия выполнены. </t>
  </si>
  <si>
    <r>
      <rPr>
        <b/>
        <sz val="10"/>
        <color theme="1"/>
        <rFont val="Times New Roman"/>
        <family val="1"/>
        <charset val="204"/>
      </rPr>
      <t>Код и наименование бюджетной подпрограммы:</t>
    </r>
    <r>
      <rPr>
        <sz val="10"/>
        <color theme="1"/>
        <rFont val="Times New Roman"/>
        <family val="1"/>
        <charset val="204"/>
      </rPr>
      <t xml:space="preserve">  103 "Обеспечение инвалидов техническими вспомогательными (компенсаторными) средствами и (или) специальными средствами передвижения в соответствии с индивидуальной программой реабилитации инвалида" </t>
    </r>
  </si>
  <si>
    <r>
      <t>Описание (обоснование) бюджетной подпрограммы:</t>
    </r>
    <r>
      <rPr>
        <sz val="10"/>
        <color theme="1"/>
        <rFont val="Times New Roman"/>
        <family val="1"/>
        <charset val="204"/>
      </rPr>
      <t xml:space="preserve"> Расходы направлены на обеспечение техническими вспомогательными средствами (сурдо и тифло), средствами передвижения</t>
    </r>
  </si>
  <si>
    <r>
      <rPr>
        <b/>
        <sz val="10"/>
        <color theme="1"/>
        <rFont val="Times New Roman"/>
        <family val="1"/>
        <charset val="204"/>
      </rPr>
      <t>Описание (обоснование) бюджетной подпрограммы:</t>
    </r>
    <r>
      <rPr>
        <sz val="10"/>
        <color theme="1"/>
        <rFont val="Times New Roman"/>
        <family val="1"/>
        <charset val="204"/>
      </rPr>
      <t xml:space="preserve"> Расходы направлены на материальное обеспечение семей, обучающих на дому детей-инвалидов</t>
    </r>
  </si>
  <si>
    <r>
      <t xml:space="preserve">Описание (обоснование) бюджетной подпрограммы:  </t>
    </r>
    <r>
      <rPr>
        <sz val="10"/>
        <color theme="1"/>
        <rFont val="Times New Roman"/>
        <family val="1"/>
        <charset val="204"/>
      </rPr>
      <t>Расходы направлены на обеспечение протезно-ортопедическими средствами (изделиями)</t>
    </r>
  </si>
  <si>
    <r>
      <t xml:space="preserve">Описание (обоснование) бюджетной программы: </t>
    </r>
    <r>
      <rPr>
        <sz val="10"/>
        <color theme="1"/>
        <rFont val="Times New Roman"/>
        <family val="1"/>
        <charset val="204"/>
      </rPr>
      <t>Расходы направлены на оплату финансовых услуг по зачислению, выплате и доставке пособий и других социальных выплат</t>
    </r>
  </si>
  <si>
    <r>
      <t xml:space="preserve">Цель бюджетной программы: </t>
    </r>
    <r>
      <rPr>
        <sz val="10"/>
        <color theme="1"/>
        <rFont val="Times New Roman"/>
        <family val="1"/>
        <charset val="204"/>
      </rPr>
      <t>Совершенствование системы реабилитации инвалидов</t>
    </r>
  </si>
  <si>
    <r>
      <t xml:space="preserve">Цель бюджетной программы: </t>
    </r>
    <r>
      <rPr>
        <sz val="10"/>
        <color theme="1"/>
        <rFont val="Times New Roman"/>
        <family val="1"/>
        <charset val="204"/>
      </rPr>
      <t xml:space="preserve">Предоставление специальных социальных услуг в условиях временного пребывания в соответствии с установленными стандартом объемами лицам, без определенного жительства и освободившимся из мест лишения свободы </t>
    </r>
  </si>
  <si>
    <r>
      <t xml:space="preserve">Описание (обоснование) бюджетной программы: </t>
    </r>
    <r>
      <rPr>
        <u/>
        <sz val="10"/>
        <color theme="1"/>
        <rFont val="Times New Roman"/>
        <family val="1"/>
        <charset val="204"/>
      </rPr>
      <t>Расходы направлены на оказание специальных социальных услуг с учетом индивидуальных потребностей получателей услуг, ориентированных на повышение уровня их личностного развития, социально-трудовой адаптации; повышение качества и эффективности предоставляемых специальных социальных услуг.</t>
    </r>
  </si>
  <si>
    <r>
      <t xml:space="preserve">Описание (обоснование) бюджетной подпрограммы: </t>
    </r>
    <r>
      <rPr>
        <u/>
        <sz val="10"/>
        <color theme="1"/>
        <rFont val="Times New Roman"/>
        <family val="1"/>
        <charset val="204"/>
      </rPr>
      <t>Расходы направлены на оказание разносторонней помощи получателям услуг путем предоставления комплекса необходимых специальных социальных услуг, направленных на восстановление утраченного социального статуса, проведение иных мероприятий, возвращающих получателей услуг к нормальной жизни в обществе, в соответствии со стандартом</t>
    </r>
  </si>
  <si>
    <r>
      <t xml:space="preserve">Цель бюджетной программы:  </t>
    </r>
    <r>
      <rPr>
        <u/>
        <sz val="10"/>
        <color theme="1"/>
        <rFont val="Times New Roman"/>
        <family val="1"/>
        <charset val="204"/>
      </rPr>
      <t>Повышение эффективности предоставления услуг социально-уязвимым слоям населения</t>
    </r>
  </si>
  <si>
    <r>
      <t xml:space="preserve">Описание (обоснование) бюджетной программы: </t>
    </r>
    <r>
      <rPr>
        <u/>
        <sz val="10"/>
        <color theme="1"/>
        <rFont val="Times New Roman"/>
        <family val="1"/>
        <charset val="204"/>
      </rPr>
      <t>Расходы направлены на предоставление комплекса необходимых специальных социальных услуг, а также на проведение оздоровительных и социально-реабилитационных мероприятий, в соответствии со стандартом</t>
    </r>
  </si>
  <si>
    <r>
      <t xml:space="preserve">Описание (обоснование) бюджетной подпрограммы: </t>
    </r>
    <r>
      <rPr>
        <u/>
        <sz val="10"/>
        <color theme="1"/>
        <rFont val="Times New Roman"/>
        <family val="1"/>
        <charset val="204"/>
      </rPr>
      <t>выявление и учет получателей услуг, нуждающихся в надомном обслуживании; Расходы на содействие в создании благоприятного морально-психологического климата в привычной социальной среде</t>
    </r>
  </si>
  <si>
    <r>
      <rPr>
        <b/>
        <sz val="10"/>
        <color theme="1"/>
        <rFont val="Times New Roman"/>
        <family val="1"/>
        <charset val="204"/>
      </rPr>
      <t>Описание (обоснование) бюджетной программы</t>
    </r>
    <r>
      <rPr>
        <sz val="10"/>
        <color theme="1"/>
        <rFont val="Times New Roman"/>
        <family val="1"/>
        <charset val="204"/>
      </rPr>
      <t xml:space="preserve">: </t>
    </r>
    <r>
      <rPr>
        <u/>
        <sz val="10"/>
        <color theme="1"/>
        <rFont val="Times New Roman"/>
        <family val="1"/>
        <charset val="204"/>
      </rPr>
      <t>Расходы на оказание специальных социальных услуг  в области социальной защиты населения в условиях полустационара, стационара с учетом индивидуальных потребностей получателей услуг, ориентированных на повышение уровня их личностного развития, социализации и интеграции; на содействие процессу социализации и (ре)интеграции жертв бытового насилия в семью и общество; реабилитация и оздоровление детей с ограниченными возможностями через инновационные методики  - дельфинотерапия, как эффективный, неспецифический метод реабилитации; на оказание психологической и правовой помощи, социальное сопровождение и реабилитация, мониторинг и оценка ситуации по обеспечению прав детей и семей, оказавшихся в трудной жизненной ситуации</t>
    </r>
  </si>
  <si>
    <r>
      <t xml:space="preserve">Цель бюджетной программы: </t>
    </r>
    <r>
      <rPr>
        <u/>
        <sz val="10"/>
        <color theme="1"/>
        <rFont val="Times New Roman"/>
        <family val="1"/>
        <charset val="204"/>
      </rPr>
      <t xml:space="preserve">Повышение эффективности предоставления услуг социально-уязвимым слоям населения </t>
    </r>
  </si>
  <si>
    <r>
      <t xml:space="preserve">Описание (обоснование) бюджетной программы: </t>
    </r>
    <r>
      <rPr>
        <u/>
        <sz val="10"/>
        <color theme="1"/>
        <rFont val="Times New Roman"/>
        <family val="1"/>
        <charset val="204"/>
      </rPr>
      <t>Расходы направлены на оказание специальных социальных услуг инвалидам старше 18 лет  с психоневрологическими заболеваниями в условиях стационара с учетом индивидуальных потребностей получателей услуг, ориентированных на повышение уровня их личностного развития, социализации и интеграции; создание для получателей услуг, наиболее адекватных возрасту и состоянию здоровья условий жизнедеятельности, приближенных к домашним.</t>
    </r>
  </si>
  <si>
    <r>
      <t xml:space="preserve">Описание (обоснование) бюджетной подпрограммы: </t>
    </r>
    <r>
      <rPr>
        <u/>
        <sz val="10"/>
        <color theme="1"/>
        <rFont val="Times New Roman"/>
        <family val="1"/>
        <charset val="204"/>
      </rPr>
      <t>Расходы на оказание разносторонней помощи получателям услуг путем предоставления комплекса необходимых специальных социальных услуг, направленных на проведение оздоровительных и социально-реабилитационных мероприятий в соответствии со стандартом</t>
    </r>
  </si>
  <si>
    <r>
      <rPr>
        <b/>
        <sz val="10"/>
        <color indexed="8"/>
        <rFont val="Times New Roman"/>
        <family val="1"/>
        <charset val="204"/>
      </rPr>
      <t>Описание (обоснование) бюджетной программы</t>
    </r>
    <r>
      <rPr>
        <sz val="10"/>
        <color indexed="8"/>
        <rFont val="Times New Roman"/>
        <family val="1"/>
        <charset val="204"/>
      </rPr>
      <t>: Расходы направлены на оказание специальных социальных услуг с учетом индивидуальных потребностей детей-инвалидов и инвалидов старше 18 лет с психоневрологическими патологиями, ориентированных на повышение уровня их личностного развития, социализации и интеграции</t>
    </r>
  </si>
  <si>
    <r>
      <rPr>
        <b/>
        <sz val="10"/>
        <color theme="1"/>
        <rFont val="Times New Roman"/>
        <family val="1"/>
        <charset val="204"/>
      </rPr>
      <t>Описание (обоснование) бюджетной программы</t>
    </r>
    <r>
      <rPr>
        <sz val="10"/>
        <color theme="1"/>
        <rFont val="Times New Roman"/>
        <family val="1"/>
        <charset val="204"/>
      </rPr>
      <t>: Расходы направлены на содействие в создании благоприятного морально-психологического климата в привычной социальной среде;оказание разносторонней помощи детям-инвалидам и инвалидам старше 18 лет с психоневрологическими патологиями путем предоставления комплекса необходимых специальных социальных услуг, направленных на проведение оздоровительных и социально-реабилитационных мероприятий в соответствии со стандартом.</t>
    </r>
  </si>
  <si>
    <r>
      <t xml:space="preserve">Цель бюджетной программы: </t>
    </r>
    <r>
      <rPr>
        <u/>
        <sz val="10"/>
        <color theme="1"/>
        <rFont val="Times New Roman"/>
        <family val="1"/>
        <charset val="204"/>
      </rPr>
      <t>Повышение эффективности предоставления услуг социально-уязвимым слоям населения</t>
    </r>
  </si>
  <si>
    <r>
      <t xml:space="preserve">Описание (обоснование) бюджетной программы: </t>
    </r>
    <r>
      <rPr>
        <u/>
        <sz val="10"/>
        <color theme="1"/>
        <rFont val="Times New Roman"/>
        <family val="1"/>
        <charset val="204"/>
      </rPr>
      <t>Расходы направлены на оказание специальных социальных услуг детям-инвалидам с психоневрологическими патологиями в условиях полустационара с учетом индивидуальных потребностей получателей услуг, ориентированных на повышение уровня их личностного развития, социализации и интеграции; создание для получателей услуг, наиболее адекватных возрасту и состоянию здоровья условий жизнедеятельности, приближенных к домашним.</t>
    </r>
  </si>
  <si>
    <r>
      <t xml:space="preserve">Описание (обоснование) бюджетной подпрограммы: </t>
    </r>
    <r>
      <rPr>
        <sz val="10"/>
        <color theme="1"/>
        <rFont val="Times New Roman"/>
        <family val="1"/>
        <charset val="204"/>
      </rPr>
      <t>Расходы на оказание разносторонней помощи детям-инвалидам с психоневрологическими патологиями  путем предоставления комплекса необходимых специальных социальных услуг, направленных на проведение оздоровительных и социально-реабилитационных мероприятий в соответствии со стандартом</t>
    </r>
  </si>
  <si>
    <r>
      <t xml:space="preserve">Цель бюджетной программы: </t>
    </r>
    <r>
      <rPr>
        <u/>
        <sz val="10"/>
        <color theme="1"/>
        <rFont val="Times New Roman"/>
        <family val="1"/>
        <charset val="204"/>
      </rPr>
      <t>содействие реализации прав людей на защиту и помощь со стороны государства, улучшение социально-экономических условий их жизни, оказание комплексной социально-реабилитационной помощи лицам, попавшим в сложную ситуацию вследствие насилия или угрозы насилия, обеспечение их максимально полной и своевременной социальной адаптации</t>
    </r>
  </si>
  <si>
    <r>
      <t xml:space="preserve">Описание (обоснование) бюджетной подпрограммы: </t>
    </r>
    <r>
      <rPr>
        <u/>
        <sz val="10"/>
        <color theme="1"/>
        <rFont val="Times New Roman"/>
        <family val="1"/>
        <charset val="204"/>
      </rPr>
      <t xml:space="preserve">расходы на обеспечение деятельности Центра занятости населения города Алматы, из них: фонд оплаты труда работников и внештатных сотрудников, командировочных расходов, приобретение прочих запасов, услуги связи, транспортные услуги, аренда за помещение и т.д. </t>
    </r>
  </si>
  <si>
    <r>
      <rPr>
        <b/>
        <sz val="10"/>
        <color theme="1"/>
        <rFont val="Times New Roman"/>
        <family val="1"/>
        <charset val="204"/>
      </rPr>
      <t>Описание (обоснование)бюджетной программы:</t>
    </r>
    <r>
      <rPr>
        <sz val="10"/>
        <color theme="1"/>
        <rFont val="Times New Roman"/>
        <family val="1"/>
        <charset val="204"/>
      </rPr>
      <t xml:space="preserve">  Реализация Плана мероприятия по обеспечению прав и улучшению качества жизни инвалидов. Предусматриваются расходы на обеспечение специальными транспортными услугами по перевозке инвалидов, оказание услуг специалистов жестового языка, обеспечение инвалидов обязательными гигиеническими средствами</t>
    </r>
  </si>
  <si>
    <r>
      <rPr>
        <b/>
        <sz val="10"/>
        <color theme="1"/>
        <rFont val="Times New Roman"/>
        <family val="1"/>
        <charset val="204"/>
      </rPr>
      <t>Описание (обоснование)бюджетной программы:</t>
    </r>
    <r>
      <rPr>
        <sz val="10"/>
        <color theme="1"/>
        <rFont val="Times New Roman"/>
        <family val="1"/>
        <charset val="204"/>
      </rPr>
      <t xml:space="preserve">  </t>
    </r>
    <r>
      <rPr>
        <u/>
        <sz val="10"/>
        <color theme="1"/>
        <rFont val="Times New Roman"/>
        <family val="1"/>
        <charset val="204"/>
      </rPr>
      <t>Оказание услуг специалистов жестового языка, Обеспечение инвалидов  обязательными гигиеническими средствами</t>
    </r>
  </si>
  <si>
    <t xml:space="preserve">Мероприятие выполнено.  </t>
  </si>
  <si>
    <t xml:space="preserve">Мероприятие выполнен. </t>
  </si>
  <si>
    <r>
      <rPr>
        <sz val="9.5"/>
        <color theme="1"/>
        <rFont val="Times New Roman"/>
        <family val="1"/>
        <charset val="204"/>
      </rPr>
      <t>в зависимости от уровня государственного управлени</t>
    </r>
    <r>
      <rPr>
        <b/>
        <sz val="9.5"/>
        <color theme="1"/>
        <rFont val="Times New Roman"/>
        <family val="1"/>
        <charset val="204"/>
      </rPr>
      <t>я города республиканского значения</t>
    </r>
  </si>
  <si>
    <r>
      <rPr>
        <u/>
        <sz val="9.5"/>
        <color theme="1"/>
        <rFont val="Times New Roman"/>
        <family val="1"/>
        <charset val="204"/>
      </rPr>
      <t>в зависимости от содержания</t>
    </r>
    <r>
      <rPr>
        <b/>
        <u/>
        <sz val="9.5"/>
        <color theme="1"/>
        <rFont val="Times New Roman"/>
        <family val="1"/>
        <charset val="204"/>
      </rPr>
      <t xml:space="preserve"> осуществление государственных функций, полномочий и оказание вытекающих из них  государственных услуг</t>
    </r>
  </si>
  <si>
    <r>
      <rPr>
        <sz val="9.5"/>
        <color theme="1"/>
        <rFont val="Times New Roman"/>
        <family val="1"/>
        <charset val="204"/>
      </rPr>
      <t>в зависимости от способа реализации</t>
    </r>
    <r>
      <rPr>
        <b/>
        <sz val="9.5"/>
        <color theme="1"/>
        <rFont val="Times New Roman"/>
        <family val="1"/>
        <charset val="204"/>
      </rPr>
      <t xml:space="preserve"> Индивидуальная </t>
    </r>
  </si>
  <si>
    <r>
      <rPr>
        <sz val="9.5"/>
        <color theme="1"/>
        <rFont val="Times New Roman"/>
        <family val="1"/>
        <charset val="204"/>
      </rPr>
      <t>текущая/развити</t>
    </r>
    <r>
      <rPr>
        <b/>
        <sz val="9.5"/>
        <color theme="1"/>
        <rFont val="Times New Roman"/>
        <family val="1"/>
        <charset val="204"/>
      </rPr>
      <t>е текущая</t>
    </r>
  </si>
  <si>
    <r>
      <t xml:space="preserve">Цель бюджетной программы: </t>
    </r>
    <r>
      <rPr>
        <u/>
        <sz val="9.5"/>
        <color theme="1"/>
        <rFont val="Times New Roman"/>
        <family val="1"/>
        <charset val="204"/>
      </rPr>
      <t>Стимулирование экономической активности трудоспособной части населения</t>
    </r>
  </si>
  <si>
    <r>
      <t xml:space="preserve">текущая/развитие </t>
    </r>
    <r>
      <rPr>
        <u/>
        <sz val="9.5"/>
        <color indexed="8"/>
        <rFont val="Times New Roman"/>
        <family val="1"/>
        <charset val="204"/>
      </rPr>
      <t>текущая</t>
    </r>
  </si>
  <si>
    <r>
      <t xml:space="preserve">Описание (обоснование) бюджетной подпрограммы: </t>
    </r>
    <r>
      <rPr>
        <u/>
        <sz val="9.5"/>
        <color theme="1"/>
        <rFont val="Times New Roman"/>
        <family val="1"/>
        <charset val="204"/>
      </rPr>
      <t>Затраты на субсидии из государственного бюджета на оплату труда безработных, трудоустроенных на социальные рабочие места, затраты на проведение ярмарок вакансий. Дополнительные меры по социальной защите граждан  в сфере занятости населения, включая направление граждан на социальные рабочие места, организация проведения ярмарок вакансий. Социальные рабочие места создаются для безработных и организуются на предприятиях и организациях всех форм собственности. Работа на социальных рабочих местах носит временный характер. Продолжительность участия граждан в социальных рабочих местах составляет не более 12 месяцев.</t>
    </r>
  </si>
  <si>
    <r>
      <t xml:space="preserve">Описание (обоснование) бюджетной подпрограммы:  </t>
    </r>
    <r>
      <rPr>
        <sz val="9.5"/>
        <color theme="1"/>
        <rFont val="Times New Roman"/>
        <family val="1"/>
        <charset val="204"/>
      </rPr>
      <t xml:space="preserve">Расходы направлены на профессиональную подготовку, переподготовку и повышение квалификации безработных,  трудоустройство безработных на социальные рабочие места и молодежную практику. Направление нацелено на обеспечение устойчивой и продуктивной занятости населения путем развития трудового потенциала, содействия в трудоустройстве и повышения профессиональной и территориальной мобильности трудовых ресурсов в рамках потребности работодателя. </t>
    </r>
  </si>
  <si>
    <t xml:space="preserve">Количество специалистов Управления, направляемых на переподготовку и повышение квалификации </t>
  </si>
  <si>
    <t xml:space="preserve">Количество граждан, охваченных государственными услугами по мере обращения </t>
  </si>
  <si>
    <t>А. Мукажанова</t>
  </si>
  <si>
    <t>Экономия при окончательной оплате по выполненным работам (услугам)(для МБ)</t>
  </si>
  <si>
    <t xml:space="preserve">Единицы измерения </t>
  </si>
  <si>
    <t>Обеспечение телевизионными абонентскими приставками получателей государственной адресной социальной помощи</t>
  </si>
  <si>
    <r>
      <rPr>
        <b/>
        <sz val="10"/>
        <color indexed="8"/>
        <rFont val="Times New Roman"/>
        <family val="1"/>
        <charset val="204"/>
      </rPr>
      <t>Код и наименование бюджетной подпрограммы:</t>
    </r>
    <r>
      <rPr>
        <sz val="10"/>
        <color indexed="8"/>
        <rFont val="Times New Roman"/>
        <family val="1"/>
        <charset val="204"/>
      </rPr>
      <t xml:space="preserve"> 011</t>
    </r>
    <r>
      <rPr>
        <u/>
        <sz val="10"/>
        <color indexed="8"/>
        <rFont val="Times New Roman"/>
        <family val="1"/>
        <charset val="204"/>
      </rPr>
      <t xml:space="preserve"> "За счет трансфертов из республиканского бюджета"</t>
    </r>
  </si>
  <si>
    <t>Мероприятие выполнено. Экономия при окончательной оплате по выполненным работам (услугам)(для МБ)</t>
  </si>
  <si>
    <t>Численность работников Алматинского городского центра социальной адаптации для лиц, не имеющих определенного места жительства - 78 чел, Количество получателей специальных социальных услуг - 180 чел.</t>
  </si>
  <si>
    <t>Центр социальной адаптации для лиц без определенного места жительства -180</t>
  </si>
  <si>
    <t xml:space="preserve">Мероприятие выполнено. 0,4 тыс. тенге - оплата произведена за фактически оказанный объем услуг.
</t>
  </si>
  <si>
    <t>Код и наименование бюджетной программы О26 - Капитальные расходы государственного орана</t>
  </si>
  <si>
    <r>
      <t xml:space="preserve">Описание (обоснование) бюджетной программы: </t>
    </r>
    <r>
      <rPr>
        <u/>
        <sz val="10"/>
        <color theme="1"/>
        <rFont val="Times New Roman"/>
        <family val="1"/>
        <charset val="204"/>
      </rPr>
      <t xml:space="preserve">Расходы направлены на приобретение компьютерные оборудования (моноблок, системный блок, монитор) и других основных средств </t>
    </r>
  </si>
  <si>
    <t>Приобретение моноблоков</t>
  </si>
  <si>
    <t>Приобретение системных блоков</t>
  </si>
  <si>
    <t>Приобретение мониторов</t>
  </si>
  <si>
    <t>Приобретение машин, оборудования, инструментов, производственного и хозяйственного инвентаря</t>
  </si>
  <si>
    <t>Приобретение кондиционеров</t>
  </si>
  <si>
    <t>Код и наименование бюджетной программы О31 - "Ремонт объектов городов в рамках Программы развития продуктивной занятости и массового предпринимательства"</t>
  </si>
  <si>
    <r>
      <t xml:space="preserve">Описание (обоснование) бюджетной программы: </t>
    </r>
    <r>
      <rPr>
        <u/>
        <sz val="10"/>
        <color theme="1"/>
        <rFont val="Times New Roman"/>
        <family val="1"/>
        <charset val="204"/>
      </rPr>
      <t>Проведение работ по текущему ремонту социальных 
объектов</t>
    </r>
  </si>
  <si>
    <t>Цель бюджетной программы: Обеспечение занятости через проведение текущего ремонта социальных 
объектов</t>
  </si>
  <si>
    <t>Ремонт объектов в рамках развития городов по
Дорожной карте занятости 2020"</t>
  </si>
  <si>
    <t>Мероприятие выполнено. Экономия по результатам государственных закупок</t>
  </si>
  <si>
    <t>количество объектов</t>
  </si>
  <si>
    <t>количество созданных рабочих мест</t>
  </si>
  <si>
    <t>Количество  детей-инвалидовс кохлеарными имплантами заменой речевых процессоров</t>
  </si>
  <si>
    <t>Количество  взрослых-инвалидовс кохлеарными имплантами заменой речевых процессоров</t>
  </si>
  <si>
    <t>А. Екетаева</t>
  </si>
  <si>
    <t>Р. Шимашева</t>
  </si>
  <si>
    <t>Описание (обоснование) бюджетной программы: Расходы направлены на содержание сотрудников Управления и районных отделов, согласно утвержденной штатной численности, а также на переподготовку и повышение квалификации государственных служащих</t>
  </si>
  <si>
    <t>Внештатная численность Управления</t>
  </si>
  <si>
    <t>Вакансия -12 чел</t>
  </si>
  <si>
    <t xml:space="preserve">Экономия по фонду оплаты труда - 0,2 тыс.тенге. ( из РБ)
</t>
  </si>
  <si>
    <t>Экономия по ФОТ (по МБ)</t>
  </si>
  <si>
    <t>И.о. руководителя бюджетной программы</t>
  </si>
  <si>
    <t>Д. Әдкебайұлы</t>
  </si>
  <si>
    <r>
      <t xml:space="preserve">Описание (обоснование) бюджетной подпрограммы: </t>
    </r>
    <r>
      <rPr>
        <u/>
        <sz val="10"/>
        <rFont val="Times New Roman"/>
        <family val="1"/>
        <charset val="204"/>
      </rPr>
      <t>Назначение государственной адресной социальной помощи для социальной поддержки населения, имеющих среднедушевые доходы ниже черты бедности</t>
    </r>
  </si>
  <si>
    <t>Уменьшение фактического количества получателей бюджетных средств, против запланированного</t>
  </si>
  <si>
    <r>
      <t xml:space="preserve">Код и наименование администратора бюджетной программы    </t>
    </r>
    <r>
      <rPr>
        <b/>
        <sz val="10"/>
        <color indexed="8"/>
        <rFont val="Times New Roman"/>
        <family val="1"/>
        <charset val="204"/>
      </rPr>
      <t xml:space="preserve"> 3273751 "Управление социального благосостояние города Алматы"</t>
    </r>
  </si>
  <si>
    <r>
      <t>Описание (обоснование) бюджетной программы:</t>
    </r>
    <r>
      <rPr>
        <sz val="10"/>
        <color theme="1"/>
        <rFont val="Times New Roman"/>
        <family val="1"/>
        <charset val="204"/>
      </rPr>
      <t xml:space="preserve"> Расходы направляются на назначение и выплату государственной адресной социальной помощи для социальной поддержки населения, имеющих среднедушевые доходы ниже черты бедности</t>
    </r>
  </si>
  <si>
    <t>Мероприятие выполнено. Экономия по результатам проведение работы по семьям скрывающих свои доходы.</t>
  </si>
  <si>
    <t>Мероприятие перевыполнено.</t>
  </si>
  <si>
    <t>Мероприятие выполнено. Экономия по факту выплат счет фактур.</t>
  </si>
  <si>
    <t>Мероприятие перевыполнено по факту обращение услуга получателей.</t>
  </si>
  <si>
    <t>Остаток по факту за счет округления.</t>
  </si>
  <si>
    <t>Мероприятие выполнено. Экономия при окончательной оплате по выполненным работам.</t>
  </si>
  <si>
    <t>Мероприятие выполнено. Выплачивается по факту обращения.</t>
  </si>
  <si>
    <t>Причины недостижения или перевыполнения результатов и неосвоения средств бюджетной программы.</t>
  </si>
  <si>
    <r>
      <rPr>
        <b/>
        <sz val="10"/>
        <color theme="1"/>
        <rFont val="Times New Roman"/>
        <family val="1"/>
        <charset val="204"/>
      </rPr>
      <t>Описание (обоснование) бюджетной программы</t>
    </r>
    <r>
      <rPr>
        <sz val="10"/>
        <color theme="1"/>
        <rFont val="Times New Roman"/>
        <family val="1"/>
        <charset val="204"/>
      </rPr>
      <t xml:space="preserve">:  </t>
    </r>
    <r>
      <rPr>
        <u/>
        <sz val="10"/>
        <color theme="1"/>
        <rFont val="Times New Roman"/>
        <family val="1"/>
        <charset val="204"/>
      </rPr>
      <t>Расходы на оказание разносторонней помощи получателям услуг путем предоставления комплекса необходимых специальных социальных услуг в условиях полустационара, направленных на проведение оздоровительных и социально-реабилитационных мероприятий; содействие процессу ресоциализации лиц, подвергшихся жестокому обращению, приведшего к социальной деривации и социальной дезадаптации  в социум</t>
    </r>
  </si>
  <si>
    <t>мероприятие выполнено. Охват получателей услуг превысил плановый показатель, так как количество указано с учетом выбывших до момента завершения договора</t>
  </si>
  <si>
    <r>
      <rPr>
        <b/>
        <sz val="10"/>
        <color theme="1"/>
        <rFont val="Times New Roman"/>
        <family val="1"/>
        <charset val="204"/>
      </rPr>
      <t>Описание (обоснование) бюджетной программы</t>
    </r>
    <r>
      <rPr>
        <sz val="10"/>
        <color theme="1"/>
        <rFont val="Times New Roman"/>
        <family val="1"/>
        <charset val="204"/>
      </rPr>
      <t>:</t>
    </r>
    <r>
      <rPr>
        <u/>
        <sz val="10"/>
        <color theme="1"/>
        <rFont val="Times New Roman"/>
        <family val="1"/>
        <charset val="204"/>
      </rPr>
      <t xml:space="preserve"> В целях реализации Закона Республики Казахстан «О специальных социальных услугах» расходы направлены на оказание специальных социальных услуг инвалидам, престарелым, жертвам бытового насилия, жертвам торговли людьми через размещение государственного социального заказа неправительственным организациям</t>
    </r>
  </si>
  <si>
    <t>из них для участников программы развития продуктивной занятости и массового предпринимательства</t>
  </si>
  <si>
    <t>Код и наименование бюджетной программы  045  "Обеспечение прав и улучшение качества жизни инвалидов в Республике Казахстан"</t>
  </si>
  <si>
    <t>Реализация Плана мероприятия по  "Обеспечение прав и улучшение качества жизни инвалидов в Республике Казахстан"</t>
  </si>
  <si>
    <t>Код и наименование бюджетной программы 057  "Обеспечение телевизионными абонентскими приставками получателей государственной адресной социальной помощи"</t>
  </si>
  <si>
    <t>Д. Әлкебайұлы</t>
  </si>
  <si>
    <t>Код и наименование бюджетной программы 107  "Проведение мероприятий за счет резерва местного исполнительного органа на неотложные затраты"</t>
  </si>
  <si>
    <r>
      <t xml:space="preserve">Описание (обоснование) бюджетной программы: </t>
    </r>
    <r>
      <rPr>
        <u/>
        <sz val="10"/>
        <color theme="1"/>
        <rFont val="Times New Roman"/>
        <family val="1"/>
        <charset val="204"/>
      </rPr>
      <t>Расходы направляются на назначение и выплату государственной адресной социальной помощи для социальной поддержки населения, имеющих среднедушевые доходы ниже черты бедности</t>
    </r>
  </si>
  <si>
    <t>Количество государственной адресной социальной помощи</t>
  </si>
  <si>
    <r>
      <t>текущая/развитие</t>
    </r>
    <r>
      <rPr>
        <b/>
        <sz val="10"/>
        <color theme="1"/>
        <rFont val="Times New Roman"/>
        <family val="1"/>
        <charset val="204"/>
      </rPr>
      <t xml:space="preserve"> </t>
    </r>
    <r>
      <rPr>
        <b/>
        <u/>
        <sz val="10"/>
        <color indexed="8"/>
        <rFont val="Times New Roman"/>
        <family val="1"/>
        <charset val="204"/>
      </rPr>
      <t>текущая</t>
    </r>
  </si>
  <si>
    <r>
      <t xml:space="preserve">в зависимости от содержания: </t>
    </r>
    <r>
      <rPr>
        <b/>
        <u/>
        <sz val="10"/>
        <color indexed="8"/>
        <rFont val="Times New Roman"/>
        <family val="1"/>
        <charset val="204"/>
      </rPr>
      <t>осуществление государственных функций, полномочий и оказание вытекающих из них государственных услуг</t>
    </r>
  </si>
  <si>
    <t>Описание (обоснование) бюджетной подпрограммы: Расходы на оказание разносторонней помощи получателям услуг путем предоставления комплекса необходимых специальных социальных услуг, направленных на проведение оздоровительных и социально-реабилитационных мероприятий в соответствии со стандартом</t>
  </si>
  <si>
    <r>
      <rPr>
        <sz val="10"/>
        <rFont val="Times New Roman"/>
        <family val="1"/>
        <charset val="204"/>
      </rPr>
      <t>Код и наименование бюджетной программы</t>
    </r>
    <r>
      <rPr>
        <b/>
        <sz val="10"/>
        <rFont val="Times New Roman"/>
        <family val="1"/>
        <charset val="204"/>
      </rPr>
      <t xml:space="preserve">    021  "Предоставление специальных социальных услуг для престарелых, инвалидов, в том числе  детей- инвалидов в реабилитационных центрах"</t>
    </r>
  </si>
  <si>
    <r>
      <t xml:space="preserve">Вид бюджетной программы: </t>
    </r>
    <r>
      <rPr>
        <b/>
        <sz val="10"/>
        <color theme="1"/>
        <rFont val="Times New Roman"/>
        <family val="1"/>
        <charset val="204"/>
      </rPr>
      <t>Местный</t>
    </r>
  </si>
  <si>
    <t xml:space="preserve">Количество  работников </t>
  </si>
  <si>
    <t xml:space="preserve">Экономия при окончательной оплате по выполненным работам - 3,4 тыс.тенге                                                                                        Экономия по фонду оплаты труда - 1,1 тыс.тенге;          
</t>
  </si>
  <si>
    <r>
      <rPr>
        <b/>
        <sz val="9.5"/>
        <color rgb="FF000000"/>
        <rFont val="Times New Roman"/>
        <family val="1"/>
        <charset val="204"/>
      </rPr>
      <t xml:space="preserve">Описание (обоснование) бюджетной подпрограммы: </t>
    </r>
    <r>
      <rPr>
        <sz val="9.5"/>
        <color rgb="FF000000"/>
        <rFont val="Times New Roman"/>
        <family val="1"/>
        <charset val="204"/>
      </rPr>
      <t xml:space="preserve">  Расходы направлены на оплату труда безработных, направленных на общественные работы. Общественные работы организуются центрами занятости населения для обеспечения безработных временной занятостью. Общественные работы не требуют предварительной профессиональной подготовки работника и имеют социально-полезную направленность. Общественные работы финансируются в пределах средств местного бюджета и средств работодателей по их заявкам. Право на участие в общественных работах имеют: 1) безработные; 2) студенты и учащиеся старших классов общеобразовательных школ в период летних каникул; 3) лица, не обеспеченные работой в связи с простоем.</t>
    </r>
  </si>
  <si>
    <t>Причины не достижения или перевыполнения результатов и не освоения средств бюджетной программы</t>
  </si>
  <si>
    <r>
      <t xml:space="preserve">Описание (обоснование) бюджетной подпрограммы: </t>
    </r>
    <r>
      <rPr>
        <sz val="9.5"/>
        <color theme="1"/>
        <rFont val="Times New Roman"/>
        <family val="1"/>
        <charset val="204"/>
      </rPr>
      <t xml:space="preserve">Расходы направлены на оплату стоимости обучения, проезда, медицинского освидетельствования безработных, направленных на курсы проф.подготовки, переподготовки и повышения квалификации. Краткосрочное профессиональное обучение рабочих кадров по востребованным на рынке труда профессиям и навыкам. </t>
    </r>
  </si>
  <si>
    <t>Предоставление Гос. грантов на реализацию бизнес-идей в рамках года молодежи, а также для неполных и многодетных/малообеспеченных семей, воспитывающих детей-инвалидов (200МРП)</t>
  </si>
  <si>
    <t>Проф.оринтационные работы</t>
  </si>
  <si>
    <t>Расходы на проведение ярмарок вакансий</t>
  </si>
  <si>
    <t>Оплата стоимости обучения, медицинское освидетельствования, проезда к месту обучения безработных (МБ)</t>
  </si>
  <si>
    <t>Оплата труда безработных, принявших участие в общественных работах</t>
  </si>
  <si>
    <t>Численность граждан, принявших участие в общественных работах</t>
  </si>
  <si>
    <t>Содействие в трудоустройстве, организации общественных работ, молодежной практики, социальных рабочих мест, профессиональной подготовки, переподготовки, повышения квалификации</t>
  </si>
  <si>
    <t>Недопущение роста уровня безработицы не выше 5,1 %.</t>
  </si>
  <si>
    <t>Отчет о реализации бюджетных программ (подпрограмм)
Отчетный год
за 2020 финансовый год</t>
  </si>
  <si>
    <t>Вакансия -15 чел</t>
  </si>
  <si>
    <t>М. Базарбаева</t>
  </si>
  <si>
    <t>Установка систем электронной очереди</t>
  </si>
  <si>
    <t>Услуги по интеграции и внедрению мобильного приложения веб-портала по автоматизации механизма работы, услуг "Дом социальных услуг"</t>
  </si>
  <si>
    <t>Приобретение вычислительного оборудования и офисной мебели для Дома социальных услуг</t>
  </si>
  <si>
    <t>Мероприятие выполнено, 14 тыс.тенге экономия ГЗ.</t>
  </si>
  <si>
    <t>Невыполнение договорных обязательств со стороны поставщика, идут судебные разбирательства</t>
  </si>
  <si>
    <t>Объем затрат на содержание получателей специальных социальных услуг и работников Алматинского городского Социальный дом "Қамқор"</t>
  </si>
  <si>
    <t>Объем затрат на содержание получателей специальных социальных услуг и работников Центра социальных услуг "Шаңырақ"</t>
  </si>
  <si>
    <t>Содержание получателей специальных социальных услуг в Социальный дом "Қамқор"</t>
  </si>
  <si>
    <t>содержание работников Центра социальных услуг "Шаңырақ"</t>
  </si>
  <si>
    <t>Обеспечение проживающих в КГУ Центра социальных услуг "Шаңырақ" специальными социальными услугами и оказание услуг проживающим в Социальный дом "Қамқор"</t>
  </si>
  <si>
    <t>Содержание получателей специальных социальных услуг  в Центра социальных услуг "Шаңырақ"</t>
  </si>
  <si>
    <t>Содержание работников Центра социальных услуг "Шаңырақ"</t>
  </si>
  <si>
    <t>Вакансия -2,5 чел</t>
  </si>
  <si>
    <r>
      <t xml:space="preserve">Описание (обоснование) бюджетной программы: </t>
    </r>
    <r>
      <rPr>
        <sz val="9.5"/>
        <color theme="1"/>
        <rFont val="Times New Roman"/>
        <family val="1"/>
        <charset val="204"/>
      </rPr>
      <t>Расходы направляются на цели обучения безработных по специальностям,  востребованным на рынке труда, трудоустройство безработных на социальные рабочие места, молодежную практику, общественные работы. Уменьшение расходов связано с сокращением числа слушателей курсов подготовки, переподготовки и повышения квалификации безработных в количестве 1000 человек за счет средств местного бюджета.</t>
    </r>
  </si>
  <si>
    <t>Экономия по факту предоставления оказанных услуг  и по окончательной оплате, и выполненных работ (услугам) (для МБ) - 0,4 тыс.тенге,</t>
  </si>
  <si>
    <t>перевыполнение плана Мероприятие на 5 человек</t>
  </si>
  <si>
    <t>перевыполнение плана Мероприятие на 27 человек</t>
  </si>
  <si>
    <t>перевыполнение плана Мероприятие на 36 человек</t>
  </si>
  <si>
    <t>Экономия по факту предоставления оказанных услуг  и по окончательной оплате, и выполненных работ (услугам) (для МБ) - 6,7 тыс.тенге,</t>
  </si>
  <si>
    <t>перевыполнение плана Мероприятие на 198 человек</t>
  </si>
  <si>
    <t>перевыполнение плана Мероприятие на 550 человек</t>
  </si>
  <si>
    <t>перевыполнение плана Мероприятие на 1 647 человек</t>
  </si>
  <si>
    <t>Доля трудоспособных среди получателей адресной социальной помощи 2020 год - 21 %</t>
  </si>
  <si>
    <t>Количество получателей государственного социального пакета</t>
  </si>
  <si>
    <t>Мероприятие перевыполнено. Выплачивается по факту обращения и оплаты ежемесячно и по общему числу услуг получателям  РБ</t>
  </si>
  <si>
    <t xml:space="preserve">Количество получателей Ежемесячной выплаты по социальной помощи в размере 12 МРП (было 7 МРП) больным туберкулезом </t>
  </si>
  <si>
    <t xml:space="preserve">Количество получателей Ежемесячной выплаты по Социальная помощь в размере 2 ПМ детям, инфицированным ВИЧ </t>
  </si>
  <si>
    <t xml:space="preserve">Количество получателей единовременной выплаты по Социальная  помощь раз в полугодие в размере 7 МРП (среднедушевой доход не превышает 3-х кратной величины ПМ) </t>
  </si>
  <si>
    <t xml:space="preserve">"Количество получателей единовременной выплаты по Социальная помощь в размере 20 МРП (среднедушевой доход не превышает 2-х кратной величины ПМ) </t>
  </si>
  <si>
    <t>"Количество получателей единовременной выплаты по Индивидуальные приборы учета горячей и холодной воды, газоснабжения (среднедушевой доход не превышает 3-х кратной величины ПМ) в размере 3,4 МРП на каждый прибор</t>
  </si>
  <si>
    <t xml:space="preserve">Количество получателей единовременной выплаты по Социальная помощь в размере 200 МРП на случай пожара или стихийного бедствия </t>
  </si>
  <si>
    <t xml:space="preserve">Число лиц, обеспеченных бесплатным проездом в г. Санкт-Петербург и обратно" </t>
  </si>
  <si>
    <t xml:space="preserve">Количество получателей единовременной выплаты по Социальная помощь на возмещение затрат на проведение и установку газового оборудования </t>
  </si>
  <si>
    <t xml:space="preserve">Количество получателей единовременной выплаты по Социальная помощь на возмещение затрат на санаторно-курортное лечение </t>
  </si>
  <si>
    <t>"Количество получателей единовременной выплаты по Единовременная соц.помощь ко дню Победы УВОВ, ИВОВ в размере 1 млн.тенге</t>
  </si>
  <si>
    <t>"Количество получателей единовременной выплаты по Единовременная соц.помощь ко дню Победы приравненным к инвалидам и уч. ВОВ и др.  в размере 100 тыс. тенге</t>
  </si>
  <si>
    <t xml:space="preserve">"Количество получателей единовременной выплаты по Единовременная соц.помощь ко дню Победы участникам трудового фронта в размере 50 тыс. тенге                                                              </t>
  </si>
  <si>
    <t>"Количество получателей единовременной выплаты по Единовременная социальная помощь ко Дню Независимости РК реабилитированным участникам декабрьских событий 1986 года в размере 150 тыс.тенге</t>
  </si>
  <si>
    <t>Итого :</t>
  </si>
  <si>
    <t>Ж. Каратаев</t>
  </si>
  <si>
    <t xml:space="preserve"> "Количество автомашин, оказывающие услуги служб "Инватакси"</t>
  </si>
  <si>
    <t>"Количество инвалидов, обеспеченных техническими вспомогательными средствами (сурдо и тифло), средствами передвижения"</t>
  </si>
  <si>
    <t>"Количество инвалидов, обеспеченных кресло-колясками "</t>
  </si>
  <si>
    <t>"Количество инвалидов, обеспеченных ходунков, костылей, тростей "</t>
  </si>
  <si>
    <t xml:space="preserve"> "Количество инвалидов, расширение техническими средствами" </t>
  </si>
  <si>
    <t>"Количество детей-инвалидов, обучающихся на дому, получающих материальное обеспечение"</t>
  </si>
  <si>
    <t xml:space="preserve"> "Количество инвалидов, обеспеченных протезно-ортопедическими средствами (изделиями)"</t>
  </si>
  <si>
    <t>"Количество инвалидов, обеспеченных слухопротезная помощь"</t>
  </si>
  <si>
    <t>1) Удельный вес лиц, охваченных оказанием специальных социальных услуг (в общей численности лиц, нуждающихся в их получении) - 2020 год – 99,6%, 2021 год – 99,8%, 2022 год – 100%  2) Доля лиц, охваченных специальными социальными услугами, предоставляемыми субъектами частного сектора (в том числе, неправительственными организациями) - 2020 год – 10,5%, 2021 год – 11%, 2022 год – 11,5%  3) Доля реализованной социальной части индивидуальных программ реабилитации инвалидов составит в 2020 году 67,5 %, в 2021 году - 67,7%, в 2022 году - 68 %.</t>
  </si>
  <si>
    <t>Вакансия 12 человек</t>
  </si>
  <si>
    <t>Удельный вес лиц, охваченных оказанием специальных социальных услуг из числа  нуждающихся в их получении: 2020 год – 99,5%, 2021 год – 100%, 2022 год – 100%</t>
  </si>
  <si>
    <t>Вакансия -28 чел</t>
  </si>
  <si>
    <t xml:space="preserve">Удельный вес лиц, охваченных оказанием специальных социальных услуг (в общей численности лиц, нуждающихся в их получении) - 2020 год – 99,5%, 2021 год – 100%, 2022 год – 100% </t>
  </si>
  <si>
    <t>Вакансия 28 чел.</t>
  </si>
  <si>
    <t xml:space="preserve">Мероприятие выполнено.  
0,3 тыс. тенге - экономия по фонду оплаты труда
</t>
  </si>
  <si>
    <t>Численность работников Алматинского городского центра социальной адаптации для лиц, не имеющих определенного места жительства "Пана"</t>
  </si>
  <si>
    <t>Объем затрат на содержание получателей специальных социальных услуг и работников Алматинского городского центра социальной адаптации для лиц, не имеющих определенного места жительства "Пана"</t>
  </si>
  <si>
    <t>Обеспечение проживающих в КГУ "Центр оказания специальных социальных услуг Демеу" в соответствии со стандартами оказания специальных социальных услуг</t>
  </si>
  <si>
    <t>Вакансия - 33 чел.</t>
  </si>
  <si>
    <t xml:space="preserve">В связи с потребностью была проведена работа по увеличению проектной мощностиучреждения на 5 получателей услуг. </t>
  </si>
  <si>
    <t>Вакансия -33 чел</t>
  </si>
  <si>
    <t>Мероприятие выполнено. Экономия ГЗ</t>
  </si>
  <si>
    <t>Количество получателей ССУ в Центре "Парасат" г.Алматы</t>
  </si>
  <si>
    <t>содержание работников Центра "Парасат" г. Алматы</t>
  </si>
  <si>
    <t>Количество получателей ССУ в Центре "Аяла" г.Алматы</t>
  </si>
  <si>
    <t>содержание работников Центра "Аяла" г. Алматы</t>
  </si>
  <si>
    <t xml:space="preserve">Мероприятие выполнено. 
9,375 тыс. тенге - экономия по фонду оплаты труда;
5,0 тыс. тенге - оплата произведена за фактически оказанный объем услуг.
</t>
  </si>
  <si>
    <t>Обеспечить проживающих в Центре "Сенім" и Центре социальных услуг "Шапағат"</t>
  </si>
  <si>
    <t>Объем затрат на содержание получателей специальных социальных услуг и работников в Центре "Сенім" и Центре социальных услуг "Шапағат"</t>
  </si>
  <si>
    <t>Количество получателей специальных социальных услуг Центра  "Сенім"</t>
  </si>
  <si>
    <t>Количество работников Центра  оказания специальных социальных услуг "Сенім"</t>
  </si>
  <si>
    <t>Количество работников Центра "Шапағат"</t>
  </si>
  <si>
    <t>Количество получателей специальных социальных услуг Центра "Шапағат"</t>
  </si>
  <si>
    <t>Вакансия - 21.</t>
  </si>
  <si>
    <t>Количество работников КГУ "Кризисный центр "Жан-Сая"</t>
  </si>
  <si>
    <t>Недопущение роста уровня безработицы не выше: 2020 - 5,6 %, 2021 - 5,8%, 2022 - 6%.</t>
  </si>
  <si>
    <r>
      <t xml:space="preserve">Цель бюджетной программы: </t>
    </r>
    <r>
      <rPr>
        <u/>
        <sz val="10"/>
        <color theme="1"/>
        <rFont val="Times New Roman"/>
        <family val="1"/>
        <charset val="204"/>
      </rPr>
      <t>Обеспечение реализации Дорожной карты занятости 2021 и деятельности  Центра занятости города Алматы</t>
    </r>
  </si>
  <si>
    <t>Вакансия -6 чел</t>
  </si>
  <si>
    <t>Код и наименование бюджетной подпрограммы 011 "За счет средств из республиканского бюджета"</t>
  </si>
  <si>
    <t>Информационная работа</t>
  </si>
  <si>
    <t xml:space="preserve">Экономия при окончательной оплате по выполненным работам - 0,2 тыс.тенге
</t>
  </si>
  <si>
    <t xml:space="preserve">Экономия при окончательной оплате по выполненным работам - 3,3 тыс.тенге
</t>
  </si>
  <si>
    <t>Услуги жестового языка</t>
  </si>
  <si>
    <t>Услуги по протезированию</t>
  </si>
  <si>
    <t xml:space="preserve">Мероприятие выполнено.Остаток за счет округления - 0,67 тыс.тенге </t>
  </si>
  <si>
    <t>Доля трудоспособных среди получателей адресной социальной помощи 2020 год - 20 %</t>
  </si>
  <si>
    <t xml:space="preserve"> Улучшение материально-технического оснащения  подведомственных государственных учреждений. Закуп автотранспортных средств, оборудований и других основных средств обеспечит покрытие основных потребностей в 2020 году на 100%.</t>
  </si>
  <si>
    <t xml:space="preserve">"Работы по устройству (монтажу) охранной сигнализации/системы видеонаблюдения и аналогичного оборудования" </t>
  </si>
  <si>
    <t xml:space="preserve">"Приобретение автотранспорта" </t>
  </si>
  <si>
    <t>"Приобретение машин, оборудования, инструментов, производственного и хозяйственного инвентаря"</t>
  </si>
  <si>
    <t>"Количество оказанных специальных социальных услуг жертвам бытового насилия"</t>
  </si>
  <si>
    <t>"Количество оказанных специальных социальных услуг жертвам торговли людьми"</t>
  </si>
  <si>
    <t>"Количество лиц, обслуживаемых в доме малой вместимости для самостоятельного проживания"</t>
  </si>
  <si>
    <t xml:space="preserve">"Раннее вмешательство" </t>
  </si>
  <si>
    <t xml:space="preserve"> Гос.соц заказ на указание ЦССУ в условиях полустатсонара</t>
  </si>
  <si>
    <t xml:space="preserve">ЦССУ для лиц освободившихся из мест лишение свободы </t>
  </si>
  <si>
    <t>"Центр активного долголетия"</t>
  </si>
  <si>
    <t>"Центр Бақытты отбасы"</t>
  </si>
  <si>
    <t>"Центр развития традиционного ремесла для малообеспеченных семей в Алатауском районе"</t>
  </si>
  <si>
    <t>"Шынга орлеу"</t>
  </si>
  <si>
    <t xml:space="preserve">"Школа независимой жизни" </t>
  </si>
  <si>
    <t xml:space="preserve">"Численность  инвалидов, охваченных специальными социальными услугами в НПО" </t>
  </si>
  <si>
    <t xml:space="preserve"> "Количество оказанных специальных социальных услуг жертвам торговли людьми"</t>
  </si>
  <si>
    <t xml:space="preserve">К"Количество оказанных специальных социальных услуг жертвам бытового насилия" </t>
  </si>
  <si>
    <t>Центр поддерживаемой занятости для лиц с инвалидностью "Ten Qogam"</t>
  </si>
  <si>
    <t>Код и наименование бюджетной программы 106  "Проведение мероприятий за счет резерва местного исполнительного органа на неотложные затраты"</t>
  </si>
  <si>
    <t>литр</t>
  </si>
  <si>
    <t>Приобретение Сиз Антисептик</t>
  </si>
  <si>
    <t>Сиз Антисептик</t>
  </si>
  <si>
    <t>Аутсорсинг по питанию</t>
  </si>
  <si>
    <t>"Количество получателей государственной адресной социальной помощи"</t>
  </si>
  <si>
    <t>Комплект защитных костюмов</t>
  </si>
  <si>
    <t>специальные средства передвижения</t>
  </si>
  <si>
    <t>Руководитель отдела финансов</t>
  </si>
  <si>
    <t xml:space="preserve">И.о. руководителя Управления социального                                                                                 благосостояния города Алматы </t>
  </si>
  <si>
    <r>
      <rPr>
        <b/>
        <sz val="10"/>
        <rFont val="Times New Roman"/>
        <family val="1"/>
        <charset val="204"/>
      </rPr>
      <t>Срок представления:</t>
    </r>
    <r>
      <rPr>
        <sz val="10"/>
        <rFont val="Times New Roman"/>
        <family val="1"/>
        <charset val="204"/>
      </rPr>
      <t xml:space="preserve"> до 24 января года, следующего за отчетным финансовым годом</t>
    </r>
  </si>
  <si>
    <t>Количество получателей Ежемесячной выплаты по социальной помощи студентам-отличникам -100%;</t>
  </si>
  <si>
    <t xml:space="preserve">Экономия ГЗ по приобретению хоз. товаров - 1,0 тыс.тенге.                                                                                                         
</t>
  </si>
  <si>
    <t>Обеспечение эффективного управления персоналом. Повышение доли квалифицированных кадров в 2020г - 40%</t>
  </si>
  <si>
    <t>Социальный дом "Қамқор" провел ряд мероприятий по выявлению одиноких пожилых и имеются желающие подать заявление на заселение. Охват количества получателей услуг указан с учетом умерших, либо выбывших по собственному желанию</t>
  </si>
  <si>
    <t>Содержание работников Социальный дом "Қамқор"</t>
  </si>
  <si>
    <t>Вакансия - 2,5 чел</t>
  </si>
  <si>
    <t xml:space="preserve">Экономия по факту предоставления оказанных услуг  и по окончательной оплате, и выполненных работ (услугам) (для МБ) - 0,4 тыс.тенге, Экономия по факту предоставления оказанных услуг  и по окончательной оплате, и выполненных работ (услугам) (для МБ) - 6,7 тыс.тенге, </t>
  </si>
  <si>
    <t xml:space="preserve"> В соответствии с Законом РК "О занятости населения" направление безработных на общественные работы осуществляется с согласия безработного. Информация по проведению общественных работ на 01.01.2020 года направлена в Министерство здравоохранения и социального развития РК № 10.21/08 от 04.01.2017 года. В 2020 году план по направлению безработных на общественные работы составляет 2 313 чел., направлено 2 314 чел., в связи с тем, что средняя продолжительность работы одного безработного составила менее 1 месяца, и увеличение участников связи с программой АСП.</t>
  </si>
  <si>
    <t>Частичное субсидирование заработной платы</t>
  </si>
  <si>
    <t>Государственного социального пакета</t>
  </si>
  <si>
    <t>Количество получателей, продуктовая корзина для СУСН (2МРП)</t>
  </si>
  <si>
    <t>Продуктовая корзина для СУСН (2МРП)</t>
  </si>
  <si>
    <t>Мероприятие перевыполнено. Выплачивается по факту обращения услуга получателей.</t>
  </si>
  <si>
    <t xml:space="preserve">По показателям "Количество получателей Ежемесячной выплаты  по социальной помощи  в размере 6,5 МПР участникам и инвалидам ВОВ и лицам, приравненным к ним на оплату комуслуг </t>
  </si>
  <si>
    <t>Мероприятие выполнено. Остаток зачет округления</t>
  </si>
  <si>
    <t>Обслуживание терминалов "ОНАЙ"</t>
  </si>
  <si>
    <t xml:space="preserve"> "Обеспечение санаторной - курортным лечение дети "</t>
  </si>
  <si>
    <t xml:space="preserve"> "Обеспечение санаторной - курортным лечение по зрению "</t>
  </si>
  <si>
    <t xml:space="preserve"> "Обеспечение санаторной - курортным лечением взрослые "</t>
  </si>
  <si>
    <t>Мероприятие перевыполнено за счет увеличение услугополучателей по 2МРП. По факту обращения.</t>
  </si>
  <si>
    <t xml:space="preserve">Мероприятие выполнено частично. </t>
  </si>
  <si>
    <r>
      <rPr>
        <sz val="10"/>
        <rFont val="Times New Roman"/>
        <family val="1"/>
        <charset val="204"/>
      </rPr>
      <t>Код и наименование бюджетной программы</t>
    </r>
    <r>
      <rPr>
        <b/>
        <sz val="10"/>
        <rFont val="Times New Roman"/>
        <family val="1"/>
        <charset val="204"/>
      </rPr>
      <t xml:space="preserve"> 015 </t>
    </r>
    <r>
      <rPr>
        <sz val="10"/>
        <rFont val="Times New Roman"/>
        <family val="1"/>
        <charset val="204"/>
      </rPr>
      <t>"</t>
    </r>
    <r>
      <rPr>
        <b/>
        <sz val="10"/>
        <rFont val="Times New Roman"/>
        <family val="1"/>
        <charset val="204"/>
      </rPr>
      <t xml:space="preserve"> "Обеспечение нуждающихся инвалидов обязательными гигиеническими средствами, предоставление социальных услуг индивидуального помощника для инвалидов первой группы, имеющих затруднение в передвижении, и специалиста жестового языка для инвалидов по слуху в соответствии с индивидуальной программой реабилитации инвалида"</t>
    </r>
  </si>
  <si>
    <r>
      <rPr>
        <b/>
        <sz val="10"/>
        <color theme="1"/>
        <rFont val="Times New Roman"/>
        <family val="1"/>
        <charset val="204"/>
      </rPr>
      <t>Описание (обоснование) бюджетной программы</t>
    </r>
    <r>
      <rPr>
        <sz val="10"/>
        <color theme="1"/>
        <rFont val="Times New Roman"/>
        <family val="1"/>
        <charset val="204"/>
      </rPr>
      <t xml:space="preserve">: За счет выделенных денежных средства в соответствии с индивидуальной программой реабилитации инвалида нуждающиеся инвалиды будут обеспечены обязательными гигиеническими средствами,  инвалиды первой группы, имеющие затруднение в передвижении социальными услугами  индивидуального помощника для  и инвалидов по слуху услугами  специалиста жестового языка </t>
    </r>
  </si>
  <si>
    <t>Обеспечение индивидуальным помощником</t>
  </si>
  <si>
    <t>Предоставление специалистов жестового языка</t>
  </si>
  <si>
    <t>Специальные гигиенические средства</t>
  </si>
  <si>
    <r>
      <rPr>
        <b/>
        <sz val="10"/>
        <color theme="1"/>
        <rFont val="Times New Roman"/>
        <family val="1"/>
        <charset val="204"/>
      </rPr>
      <t>Описание (обоснование) бюджетной программы</t>
    </r>
    <r>
      <rPr>
        <sz val="10"/>
        <color theme="1"/>
        <rFont val="Times New Roman"/>
        <family val="1"/>
        <charset val="204"/>
      </rPr>
      <t xml:space="preserve">: За счет выделенных денежных средств в соответствии с индивидуальной программой реабилитации инвалида нуждающиеся инвалиды будут обеспечены обязательными гигиеническими средствами,  инвалиды первой группы, имеющие затруднение в передвижении социальными услугами  индивидуального помощника для  и инвалидов по слуху услугами  специалиста жестового языка </t>
    </r>
  </si>
  <si>
    <t>Экономия по фонду оплаты труда - 0,3 тыс.тенге,                                Экония при окончательной оплате по выполненным работам (услугам)(МБ) -3,1 тыс.тенге.</t>
  </si>
  <si>
    <t>Обеспечение специальными социальными услугами инвалидов в условиях на дому в соответствии со стандартами оказания специальных социальных услуг</t>
  </si>
  <si>
    <t>Экономия по факту предоставленных услуг. Мероприятие выполнено.</t>
  </si>
  <si>
    <t xml:space="preserve">В связи с потребностью была проведена работа по увеличению проектной мощности учреждения на 5 получателей услуг. </t>
  </si>
  <si>
    <t>Вакансия - 10 чел.</t>
  </si>
  <si>
    <t>Вакансия - 6,5 ставки</t>
  </si>
  <si>
    <t>Вакансия -16,5 чел</t>
  </si>
  <si>
    <t>Содержание работников Центра "Парасат" и "Аяла" г. Алматы</t>
  </si>
  <si>
    <r>
      <rPr>
        <b/>
        <sz val="10"/>
        <color theme="1"/>
        <rFont val="Times New Roman"/>
        <family val="1"/>
        <charset val="204"/>
      </rPr>
      <t xml:space="preserve">Цель бюджетной программы: </t>
    </r>
    <r>
      <rPr>
        <u/>
        <sz val="10"/>
        <color theme="1"/>
        <rFont val="Times New Roman"/>
        <family val="1"/>
        <charset val="204"/>
      </rPr>
      <t>Предоставление специальных социальных услуг (ССУ) в соответствии с установленными стандартами оказания ССУ в области социальной защиты населения в условиях полустационара и оказания услуг на дому, повышения качества и эффективности предоставляемых ССУ</t>
    </r>
  </si>
  <si>
    <t xml:space="preserve">Мероприятие выполнено. 
1,115 тыс. тенге - оплата произведена за фактически оказанный объем услуг;
</t>
  </si>
  <si>
    <t>Вакансия -70,5 чел</t>
  </si>
  <si>
    <t xml:space="preserve"> Вакансий - 49,5</t>
  </si>
  <si>
    <t>Приобретение нематериальных активов</t>
  </si>
  <si>
    <t>Приобретения мебели и орг. техники для "Бақытты отбасы"</t>
  </si>
  <si>
    <t>Приобретение подъемников для инвалидов</t>
  </si>
  <si>
    <t>Вакансия - 4</t>
  </si>
  <si>
    <t>предоставление специальных социальных услуг для лиц, подвергшихся жестокому обращению, приведшее к социальной дезадаптации и социальной деривации и лиц, находящихся в трудной жизненной ситуации в следствие угрозы жестокого обращения и насилия</t>
  </si>
  <si>
    <t xml:space="preserve">По желанию получателей услуг Получатели услуг проходят </t>
  </si>
  <si>
    <t>Оплата заработной платы для работников КГУ "Кризисный центр "Жан-Сая"</t>
  </si>
  <si>
    <t>"Расширение перечня технических вспомогательных средств "</t>
  </si>
  <si>
    <t>"Обеспечение специальными гигиеническими средствами "</t>
  </si>
  <si>
    <t xml:space="preserve">"Обеспечение санаторное - курортным лечением " </t>
  </si>
  <si>
    <t>Код и наименование бюджетной программы 053 "Услуги по замене и настройке речевых процессоров к кохлеарным имплантат"</t>
  </si>
  <si>
    <r>
      <rPr>
        <b/>
        <sz val="10"/>
        <color indexed="8"/>
        <rFont val="Times New Roman"/>
        <family val="1"/>
        <charset val="204"/>
      </rPr>
      <t>Цель бюджетной программы:</t>
    </r>
    <r>
      <rPr>
        <sz val="10"/>
        <color indexed="8"/>
        <rFont val="Times New Roman"/>
        <family val="1"/>
        <charset val="204"/>
      </rPr>
      <t xml:space="preserve"> </t>
    </r>
    <r>
      <rPr>
        <u/>
        <sz val="10"/>
        <color indexed="8"/>
        <rFont val="Times New Roman"/>
        <family val="1"/>
        <charset val="204"/>
      </rPr>
      <t>Оказание услуг по замене и настройке речевых процессоров детям - инвалидам с кохлеарными имплантами</t>
    </r>
  </si>
  <si>
    <r>
      <rPr>
        <b/>
        <sz val="10"/>
        <color theme="1"/>
        <rFont val="Times New Roman"/>
        <family val="1"/>
        <charset val="204"/>
      </rPr>
      <t>Описание (обоснование) бюджетной программы</t>
    </r>
    <r>
      <rPr>
        <sz val="10"/>
        <color theme="1"/>
        <rFont val="Times New Roman"/>
        <family val="1"/>
        <charset val="204"/>
      </rPr>
      <t>: Предусматривается расходы на обеспечение инвалидов и детей-инвалидов услугами по замене и настройке речевых процессоров к кохлеарным имплантат</t>
    </r>
  </si>
  <si>
    <t>"Приобретение орг. техники"</t>
  </si>
  <si>
    <r>
      <t xml:space="preserve">Описание (обоснование) бюджетной программы: </t>
    </r>
    <r>
      <rPr>
        <u/>
        <sz val="10"/>
        <color theme="1"/>
        <rFont val="Times New Roman"/>
        <family val="1"/>
        <charset val="204"/>
      </rPr>
      <t xml:space="preserve">Расходы направлены на приобретение автотранспортных средств, лифтового оборудования и других основных средств </t>
    </r>
  </si>
  <si>
    <t>Приобретение СИЗов для обеспечения безопасности здаровия работников</t>
  </si>
  <si>
    <t>Приобретение Сиз одноразовые маски</t>
  </si>
  <si>
    <t>Приобретение Сиз одноразовые перчатки</t>
  </si>
  <si>
    <t>Приобретение Сиз - тепловизор</t>
  </si>
  <si>
    <t>Сиз одноразовые маски</t>
  </si>
  <si>
    <t>Сиз одноразовые перчатки</t>
  </si>
  <si>
    <t>Сиз - тепловизор</t>
  </si>
  <si>
    <t>Выплата компенсаций пострадавшим при авиякатострофы самолета авиакомпаний "БекЭйр"</t>
  </si>
  <si>
    <t>Приобретении защитных костюмов (комплект) для обеспечения безопасности здаровия для работников</t>
  </si>
  <si>
    <t>Количество обслуживания населения</t>
  </si>
  <si>
    <t xml:space="preserve">Мероприятие не выполнено </t>
  </si>
</sst>
</file>

<file path=xl/styles.xml><?xml version="1.0" encoding="utf-8"?>
<styleSheet xmlns="http://schemas.openxmlformats.org/spreadsheetml/2006/main">
  <numFmts count="6">
    <numFmt numFmtId="164" formatCode="_-* #,##0.00\ _₽_-;\-* #,##0.00\ _₽_-;_-* &quot;-&quot;??\ _₽_-;_-@_-"/>
    <numFmt numFmtId="165" formatCode="0.0"/>
    <numFmt numFmtId="166" formatCode="#,##0.0"/>
    <numFmt numFmtId="167" formatCode="_-* #,##0.0\ _₽_-;\-* #,##0.0\ _₽_-;_-* &quot;-&quot;??\ _₽_-;_-@_-"/>
    <numFmt numFmtId="168" formatCode="_-* #,##0\ _₽_-;\-* #,##0\ _₽_-;_-* &quot;-&quot;??\ _₽_-;_-@_-"/>
    <numFmt numFmtId="169" formatCode="0.000"/>
  </numFmts>
  <fonts count="40">
    <font>
      <sz val="10"/>
      <name val="Arial Cyr"/>
      <charset val="204"/>
    </font>
    <font>
      <sz val="11"/>
      <color theme="1"/>
      <name val="Calibri"/>
      <family val="2"/>
      <charset val="204"/>
      <scheme val="minor"/>
    </font>
    <font>
      <sz val="10"/>
      <name val="Times New Roman"/>
      <family val="1"/>
      <charset val="204"/>
    </font>
    <font>
      <sz val="11"/>
      <name val="Times New Roman"/>
      <family val="1"/>
      <charset val="204"/>
    </font>
    <font>
      <b/>
      <sz val="10"/>
      <name val="Times New Roman"/>
      <family val="1"/>
      <charset val="204"/>
    </font>
    <font>
      <b/>
      <sz val="10"/>
      <color indexed="8"/>
      <name val="Times New Roman"/>
      <family val="1"/>
      <charset val="204"/>
    </font>
    <font>
      <b/>
      <u/>
      <sz val="10"/>
      <color indexed="8"/>
      <name val="Times New Roman"/>
      <family val="1"/>
      <charset val="204"/>
    </font>
    <font>
      <u/>
      <sz val="10"/>
      <name val="Times New Roman"/>
      <family val="1"/>
      <charset val="204"/>
    </font>
    <font>
      <b/>
      <u/>
      <sz val="10"/>
      <name val="Times New Roman"/>
      <family val="1"/>
      <charset val="204"/>
    </font>
    <font>
      <sz val="10"/>
      <color indexed="8"/>
      <name val="Times New Roman"/>
      <family val="1"/>
      <charset val="204"/>
    </font>
    <font>
      <u/>
      <sz val="10"/>
      <color indexed="8"/>
      <name val="Times New Roman"/>
      <family val="1"/>
      <charset val="204"/>
    </font>
    <font>
      <sz val="10"/>
      <color indexed="8"/>
      <name val="Times New Roman"/>
      <family val="1"/>
      <charset val="204"/>
    </font>
    <font>
      <b/>
      <sz val="10"/>
      <color indexed="8"/>
      <name val="Times New Roman"/>
      <family val="1"/>
      <charset val="204"/>
    </font>
    <font>
      <u/>
      <sz val="10"/>
      <color indexed="8"/>
      <name val="Times New Roman"/>
      <family val="1"/>
      <charset val="204"/>
    </font>
    <font>
      <i/>
      <sz val="10"/>
      <color indexed="8"/>
      <name val="Times New Roman"/>
      <family val="1"/>
      <charset val="204"/>
    </font>
    <font>
      <b/>
      <sz val="10"/>
      <name val="Arial Cyr"/>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b/>
      <sz val="10"/>
      <color rgb="FF000000"/>
      <name val="Times New Roman"/>
      <family val="1"/>
      <charset val="204"/>
    </font>
    <font>
      <b/>
      <sz val="10"/>
      <color theme="1"/>
      <name val="Times New Roman"/>
      <family val="1"/>
      <charset val="204"/>
    </font>
    <font>
      <u/>
      <sz val="10"/>
      <color theme="1"/>
      <name val="Times New Roman"/>
      <family val="1"/>
      <charset val="204"/>
    </font>
    <font>
      <b/>
      <u/>
      <sz val="10"/>
      <color theme="1"/>
      <name val="Times New Roman"/>
      <family val="1"/>
      <charset val="204"/>
    </font>
    <font>
      <sz val="10"/>
      <color rgb="FF000000"/>
      <name val="Times New Roman"/>
      <family val="1"/>
      <charset val="204"/>
    </font>
    <font>
      <sz val="10"/>
      <color rgb="FFFF0000"/>
      <name val="Times New Roman"/>
      <family val="1"/>
      <charset val="204"/>
    </font>
    <font>
      <b/>
      <sz val="10"/>
      <color rgb="FFFF0000"/>
      <name val="Times New Roman"/>
      <family val="1"/>
      <charset val="204"/>
    </font>
    <font>
      <sz val="10"/>
      <color rgb="FFFF0000"/>
      <name val="Arial Cyr"/>
      <charset val="204"/>
    </font>
    <font>
      <sz val="10"/>
      <name val="Arial Cyr"/>
      <charset val="204"/>
    </font>
    <font>
      <u/>
      <sz val="10"/>
      <color rgb="FF000000"/>
      <name val="Times New Roman"/>
      <family val="1"/>
      <charset val="204"/>
    </font>
    <font>
      <b/>
      <sz val="9.5"/>
      <color theme="1"/>
      <name val="Times New Roman"/>
      <family val="1"/>
      <charset val="204"/>
    </font>
    <font>
      <sz val="9.5"/>
      <name val="Arial Cyr"/>
      <charset val="204"/>
    </font>
    <font>
      <b/>
      <sz val="9.5"/>
      <color rgb="FF000000"/>
      <name val="Times New Roman"/>
      <family val="1"/>
      <charset val="204"/>
    </font>
    <font>
      <b/>
      <sz val="9.5"/>
      <color indexed="8"/>
      <name val="Times New Roman"/>
      <family val="1"/>
      <charset val="204"/>
    </font>
    <font>
      <sz val="9.5"/>
      <color theme="1"/>
      <name val="Times New Roman"/>
      <family val="1"/>
      <charset val="204"/>
    </font>
    <font>
      <b/>
      <u/>
      <sz val="9.5"/>
      <color theme="1"/>
      <name val="Times New Roman"/>
      <family val="1"/>
      <charset val="204"/>
    </font>
    <font>
      <u/>
      <sz val="9.5"/>
      <color theme="1"/>
      <name val="Times New Roman"/>
      <family val="1"/>
      <charset val="204"/>
    </font>
    <font>
      <sz val="9.5"/>
      <color rgb="FF000000"/>
      <name val="Times New Roman"/>
      <family val="1"/>
      <charset val="204"/>
    </font>
    <font>
      <u/>
      <sz val="9.5"/>
      <color indexed="8"/>
      <name val="Times New Roman"/>
      <family val="1"/>
      <charset val="204"/>
    </font>
    <font>
      <b/>
      <sz val="9.5"/>
      <name val="Arial Cyr"/>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6">
    <xf numFmtId="0" fontId="0" fillId="0" borderId="0"/>
    <xf numFmtId="0" fontId="16" fillId="0" borderId="0"/>
    <xf numFmtId="0" fontId="28" fillId="0" borderId="0"/>
    <xf numFmtId="0" fontId="28" fillId="0" borderId="0"/>
    <xf numFmtId="0" fontId="1" fillId="0" borderId="0"/>
    <xf numFmtId="164" fontId="28" fillId="0" borderId="0" applyFont="0" applyFill="0" applyBorder="0" applyAlignment="0" applyProtection="0"/>
  </cellStyleXfs>
  <cellXfs count="897">
    <xf numFmtId="0" fontId="0" fillId="0" borderId="0" xfId="0"/>
    <xf numFmtId="0" fontId="2" fillId="0" borderId="0" xfId="0" applyFont="1" applyFill="1"/>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7" fillId="2" borderId="0" xfId="0" applyFont="1" applyFill="1" applyAlignment="1">
      <alignment vertical="center"/>
    </xf>
    <xf numFmtId="0" fontId="19" fillId="0" borderId="0" xfId="0" applyFont="1"/>
    <xf numFmtId="0" fontId="20" fillId="0" borderId="0" xfId="0" applyFont="1"/>
    <xf numFmtId="0" fontId="21" fillId="0" borderId="0" xfId="0" applyFont="1"/>
    <xf numFmtId="0" fontId="18" fillId="0" borderId="0" xfId="0" applyFont="1" applyBorder="1" applyAlignment="1">
      <alignment horizontal="left" vertical="top" wrapText="1"/>
    </xf>
    <xf numFmtId="0" fontId="18" fillId="0" borderId="1" xfId="0" applyFont="1" applyBorder="1" applyAlignment="1">
      <alignment horizontal="center" vertical="center" wrapText="1"/>
    </xf>
    <xf numFmtId="0" fontId="21" fillId="0" borderId="0" xfId="0" applyFont="1" applyBorder="1" applyAlignment="1">
      <alignment vertical="top" wrapText="1"/>
    </xf>
    <xf numFmtId="0" fontId="21" fillId="0" borderId="0" xfId="0" applyFont="1" applyBorder="1" applyAlignment="1">
      <alignment horizontal="center" vertical="top" wrapText="1"/>
    </xf>
    <xf numFmtId="1" fontId="20" fillId="0" borderId="0" xfId="0" applyNumberFormat="1" applyFont="1" applyBorder="1" applyAlignment="1">
      <alignment horizontal="center" vertical="center" wrapText="1"/>
    </xf>
    <xf numFmtId="0" fontId="18" fillId="0" borderId="0" xfId="0" applyFont="1" applyBorder="1" applyAlignment="1">
      <alignment vertical="top" wrapText="1"/>
    </xf>
    <xf numFmtId="0" fontId="24" fillId="0" borderId="4" xfId="0" applyFont="1" applyBorder="1" applyAlignment="1">
      <alignment vertical="top" wrapText="1"/>
    </xf>
    <xf numFmtId="0" fontId="20" fillId="0" borderId="0" xfId="0" applyFont="1" applyBorder="1" applyAlignment="1">
      <alignment vertical="top" wrapText="1"/>
    </xf>
    <xf numFmtId="0" fontId="0" fillId="0" borderId="0" xfId="0" applyAlignment="1">
      <alignment wrapText="1"/>
    </xf>
    <xf numFmtId="0" fontId="22" fillId="0" borderId="0" xfId="0" applyFont="1" applyBorder="1"/>
    <xf numFmtId="0" fontId="17" fillId="0" borderId="0" xfId="0" applyFont="1"/>
    <xf numFmtId="3" fontId="4" fillId="2" borderId="1"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21" fillId="0" borderId="0" xfId="0" applyFont="1" applyAlignment="1">
      <alignment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0" fontId="21" fillId="0" borderId="0" xfId="0" applyFont="1" applyAlignment="1">
      <alignment vertical="top" wrapText="1"/>
    </xf>
    <xf numFmtId="0" fontId="18" fillId="2" borderId="1" xfId="0" applyFont="1" applyFill="1" applyBorder="1" applyAlignment="1">
      <alignment horizontal="center" vertical="center"/>
    </xf>
    <xf numFmtId="1" fontId="0" fillId="0" borderId="0" xfId="0" applyNumberFormat="1"/>
    <xf numFmtId="0" fontId="9" fillId="2" borderId="1" xfId="0" applyFont="1" applyFill="1" applyBorder="1" applyAlignment="1">
      <alignment horizontal="center" vertical="top" wrapText="1"/>
    </xf>
    <xf numFmtId="3" fontId="2" fillId="2" borderId="4" xfId="0" applyNumberFormat="1" applyFont="1" applyFill="1" applyBorder="1" applyAlignment="1">
      <alignment horizontal="center" vertical="center"/>
    </xf>
    <xf numFmtId="0" fontId="2" fillId="2" borderId="0" xfId="0" applyFont="1" applyFill="1"/>
    <xf numFmtId="0" fontId="21" fillId="2" borderId="0" xfId="0" applyFont="1" applyFill="1"/>
    <xf numFmtId="0" fontId="18" fillId="2" borderId="0" xfId="0" applyFont="1" applyFill="1" applyBorder="1" applyAlignment="1">
      <alignment horizontal="left" vertical="top" wrapText="1"/>
    </xf>
    <xf numFmtId="0" fontId="0" fillId="2" borderId="0" xfId="0" applyFill="1"/>
    <xf numFmtId="0" fontId="2" fillId="2" borderId="1" xfId="0" applyFont="1" applyFill="1" applyBorder="1" applyAlignment="1">
      <alignment horizontal="left" vertical="center" wrapText="1"/>
    </xf>
    <xf numFmtId="0" fontId="2" fillId="2" borderId="4" xfId="0" applyFont="1" applyFill="1" applyBorder="1" applyAlignment="1">
      <alignment vertical="center" wrapText="1"/>
    </xf>
    <xf numFmtId="0" fontId="5" fillId="2" borderId="0" xfId="0" applyFont="1" applyFill="1" applyBorder="1" applyAlignment="1">
      <alignment vertical="center"/>
    </xf>
    <xf numFmtId="0" fontId="9" fillId="2" borderId="0" xfId="0" applyFont="1" applyFill="1" applyBorder="1" applyAlignment="1">
      <alignment horizontal="center" vertical="center" wrapText="1"/>
    </xf>
    <xf numFmtId="166" fontId="9" fillId="2" borderId="0" xfId="0" applyNumberFormat="1" applyFont="1" applyFill="1" applyBorder="1" applyAlignment="1">
      <alignment horizontal="center" vertical="center" wrapText="1"/>
    </xf>
    <xf numFmtId="0" fontId="9" fillId="2" borderId="0" xfId="0" applyFont="1" applyFill="1" applyBorder="1" applyAlignment="1">
      <alignment vertical="center"/>
    </xf>
    <xf numFmtId="0" fontId="10" fillId="2" borderId="0" xfId="0" applyFont="1" applyFill="1" applyBorder="1" applyAlignment="1">
      <alignment vertical="center"/>
    </xf>
    <xf numFmtId="0" fontId="5" fillId="2" borderId="1" xfId="0" applyFont="1" applyFill="1" applyBorder="1" applyAlignment="1">
      <alignment horizontal="left" vertical="center" wrapText="1"/>
    </xf>
    <xf numFmtId="0" fontId="2" fillId="2" borderId="0" xfId="0" applyFont="1" applyFill="1" applyAlignment="1">
      <alignment horizontal="left"/>
    </xf>
    <xf numFmtId="3" fontId="2" fillId="2" borderId="1" xfId="0" applyNumberFormat="1" applyFont="1" applyFill="1" applyBorder="1" applyAlignment="1">
      <alignment horizontal="center" vertical="center"/>
    </xf>
    <xf numFmtId="0" fontId="4" fillId="2" borderId="0" xfId="0" applyFont="1" applyFill="1"/>
    <xf numFmtId="1" fontId="20" fillId="0" borderId="1" xfId="0" applyNumberFormat="1" applyFont="1" applyBorder="1" applyAlignment="1">
      <alignment horizontal="center" vertical="center" wrapText="1"/>
    </xf>
    <xf numFmtId="0" fontId="24" fillId="2" borderId="4" xfId="0" applyFont="1" applyFill="1" applyBorder="1" applyAlignment="1">
      <alignment vertical="top" wrapText="1"/>
    </xf>
    <xf numFmtId="0" fontId="9" fillId="2" borderId="0" xfId="0" applyFont="1" applyFill="1" applyAlignment="1">
      <alignment horizontal="right"/>
    </xf>
    <xf numFmtId="0" fontId="20" fillId="2" borderId="0" xfId="0" applyFont="1" applyFill="1"/>
    <xf numFmtId="0" fontId="21" fillId="2" borderId="0" xfId="0" applyFont="1" applyFill="1" applyBorder="1" applyAlignment="1">
      <alignment vertical="top" wrapText="1"/>
    </xf>
    <xf numFmtId="1" fontId="20" fillId="2" borderId="0" xfId="0" applyNumberFormat="1" applyFont="1" applyFill="1" applyBorder="1" applyAlignment="1">
      <alignment horizontal="center" vertical="center" wrapText="1"/>
    </xf>
    <xf numFmtId="0" fontId="18" fillId="2" borderId="0" xfId="0" applyFont="1" applyFill="1" applyBorder="1" applyAlignment="1">
      <alignment vertical="top" wrapText="1"/>
    </xf>
    <xf numFmtId="0" fontId="20" fillId="2" borderId="0" xfId="0" applyFont="1" applyFill="1" applyBorder="1" applyAlignment="1">
      <alignment vertical="top" wrapText="1"/>
    </xf>
    <xf numFmtId="0" fontId="18" fillId="2"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2" borderId="0" xfId="0" applyFill="1" applyAlignment="1">
      <alignment wrapText="1"/>
    </xf>
    <xf numFmtId="0" fontId="18" fillId="2" borderId="1" xfId="0" applyFont="1" applyFill="1" applyBorder="1" applyAlignment="1">
      <alignment vertical="top" wrapText="1"/>
    </xf>
    <xf numFmtId="0" fontId="20" fillId="2" borderId="1" xfId="0" applyFont="1" applyFill="1" applyBorder="1" applyAlignment="1">
      <alignment vertical="top" wrapText="1"/>
    </xf>
    <xf numFmtId="1" fontId="18"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9" fillId="2" borderId="1" xfId="0" applyFont="1" applyFill="1" applyBorder="1" applyAlignment="1">
      <alignment vertical="top" wrapText="1"/>
    </xf>
    <xf numFmtId="0" fontId="9" fillId="0" borderId="1" xfId="0" applyFont="1" applyBorder="1" applyAlignment="1">
      <alignment horizontal="left" vertical="center" wrapText="1"/>
    </xf>
    <xf numFmtId="1" fontId="2" fillId="2" borderId="2"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8" fillId="0" borderId="1" xfId="0" applyFont="1" applyBorder="1" applyAlignment="1">
      <alignment vertical="top" wrapText="1"/>
    </xf>
    <xf numFmtId="0" fontId="21" fillId="0" borderId="1" xfId="0" applyFont="1" applyBorder="1" applyAlignment="1">
      <alignment vertical="top" wrapText="1"/>
    </xf>
    <xf numFmtId="165" fontId="18" fillId="2" borderId="3" xfId="0" applyNumberFormat="1"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top" wrapText="1"/>
    </xf>
    <xf numFmtId="165" fontId="24" fillId="2" borderId="1" xfId="0" applyNumberFormat="1" applyFont="1" applyFill="1" applyBorder="1" applyAlignment="1">
      <alignment horizontal="center" vertical="center" wrapText="1"/>
    </xf>
    <xf numFmtId="0" fontId="15" fillId="0" borderId="0" xfId="0" applyFont="1" applyAlignment="1">
      <alignment horizontal="center" vertical="center"/>
    </xf>
    <xf numFmtId="0" fontId="20" fillId="2" borderId="2" xfId="0" applyFont="1" applyFill="1" applyBorder="1" applyAlignment="1">
      <alignment horizontal="center" vertical="center" wrapText="1"/>
    </xf>
    <xf numFmtId="3" fontId="4" fillId="2" borderId="1" xfId="0" applyNumberFormat="1" applyFont="1" applyFill="1" applyBorder="1" applyAlignment="1">
      <alignment horizontal="center" vertical="top" wrapText="1"/>
    </xf>
    <xf numFmtId="166" fontId="2"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0" fillId="0" borderId="0" xfId="0" applyAlignment="1">
      <alignment vertical="top"/>
    </xf>
    <xf numFmtId="0" fontId="9" fillId="2" borderId="4" xfId="0" applyFont="1" applyFill="1" applyBorder="1" applyAlignment="1">
      <alignment vertical="top" wrapText="1"/>
    </xf>
    <xf numFmtId="166" fontId="2"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9" fillId="2" borderId="1" xfId="0" applyFont="1" applyFill="1" applyBorder="1" applyAlignment="1">
      <alignment horizontal="left" vertical="top" wrapText="1"/>
    </xf>
    <xf numFmtId="0" fontId="21" fillId="0" borderId="0" xfId="0" applyFont="1" applyAlignment="1">
      <alignment horizont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1" xfId="0" applyFont="1" applyBorder="1" applyAlignment="1">
      <alignment horizontal="center" vertical="center" wrapText="1"/>
    </xf>
    <xf numFmtId="3" fontId="2" fillId="2" borderId="1" xfId="0" applyNumberFormat="1" applyFont="1" applyFill="1" applyBorder="1" applyAlignment="1">
      <alignment horizontal="left" vertical="top" wrapText="1"/>
    </xf>
    <xf numFmtId="165" fontId="20"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 fillId="2" borderId="1" xfId="0" applyFont="1" applyFill="1" applyBorder="1" applyAlignment="1">
      <alignment vertical="center" wrapText="1"/>
    </xf>
    <xf numFmtId="0" fontId="23" fillId="2" borderId="0" xfId="0" applyFont="1" applyFill="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2" fillId="2" borderId="0" xfId="0" applyFont="1" applyFill="1" applyAlignment="1">
      <alignment vertical="top"/>
    </xf>
    <xf numFmtId="0" fontId="5" fillId="2" borderId="0" xfId="0" applyFont="1" applyFill="1" applyBorder="1" applyAlignment="1">
      <alignment vertical="top"/>
    </xf>
    <xf numFmtId="0" fontId="9" fillId="2" borderId="0" xfId="0" applyFont="1" applyFill="1" applyBorder="1" applyAlignment="1">
      <alignment horizontal="center" vertical="top" wrapText="1"/>
    </xf>
    <xf numFmtId="166" fontId="9" fillId="2" borderId="0" xfId="0" applyNumberFormat="1" applyFont="1" applyFill="1" applyBorder="1" applyAlignment="1">
      <alignment horizontal="center" vertical="top" wrapText="1"/>
    </xf>
    <xf numFmtId="3" fontId="9" fillId="2" borderId="0" xfId="0" applyNumberFormat="1" applyFont="1" applyFill="1" applyBorder="1" applyAlignment="1">
      <alignment horizontal="center" vertical="top" wrapText="1"/>
    </xf>
    <xf numFmtId="0" fontId="9" fillId="2" borderId="0" xfId="0" applyFont="1" applyFill="1" applyBorder="1" applyAlignment="1">
      <alignment vertical="top"/>
    </xf>
    <xf numFmtId="0" fontId="10" fillId="2" borderId="0" xfId="0" applyFont="1" applyFill="1" applyBorder="1" applyAlignment="1">
      <alignment vertical="top"/>
    </xf>
    <xf numFmtId="0" fontId="12" fillId="2" borderId="1" xfId="0" applyFont="1" applyFill="1" applyBorder="1" applyAlignment="1">
      <alignment horizontal="center" vertical="center" wrapText="1"/>
    </xf>
    <xf numFmtId="165" fontId="21" fillId="0" borderId="1" xfId="0" applyNumberFormat="1" applyFont="1" applyBorder="1" applyAlignment="1">
      <alignment horizontal="center" vertical="center" wrapText="1"/>
    </xf>
    <xf numFmtId="166" fontId="4" fillId="2" borderId="1" xfId="0" applyNumberFormat="1" applyFont="1" applyFill="1" applyBorder="1" applyAlignment="1">
      <alignment horizontal="center" vertical="top" wrapText="1"/>
    </xf>
    <xf numFmtId="165" fontId="24"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166" fontId="5" fillId="2" borderId="4"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0" fontId="21" fillId="2" borderId="4" xfId="0" applyFont="1" applyFill="1" applyBorder="1" applyAlignment="1">
      <alignment vertical="top" wrapText="1"/>
    </xf>
    <xf numFmtId="165" fontId="18"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0"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2" xfId="0" applyFont="1" applyFill="1" applyBorder="1" applyAlignment="1">
      <alignment horizontal="center" vertical="center" wrapText="1"/>
    </xf>
    <xf numFmtId="0" fontId="4" fillId="2" borderId="0" xfId="0" applyFont="1" applyFill="1" applyAlignment="1">
      <alignment horizontal="left" vertical="center"/>
    </xf>
    <xf numFmtId="0" fontId="5"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top" wrapText="1"/>
    </xf>
    <xf numFmtId="0" fontId="5" fillId="0" borderId="2" xfId="0" applyFont="1" applyBorder="1" applyAlignment="1">
      <alignment horizontal="center" vertical="center" wrapText="1"/>
    </xf>
    <xf numFmtId="0" fontId="20" fillId="2" borderId="0" xfId="0" applyFont="1" applyFill="1" applyBorder="1" applyAlignment="1">
      <alignment horizontal="left" vertical="top" wrapText="1"/>
    </xf>
    <xf numFmtId="0" fontId="5" fillId="2" borderId="2"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0" applyFont="1" applyFill="1" applyAlignment="1">
      <alignment horizontal="left" vertical="center" wrapText="1"/>
    </xf>
    <xf numFmtId="0" fontId="21" fillId="0" borderId="0" xfId="0" applyFont="1" applyBorder="1" applyAlignment="1">
      <alignment horizontal="center"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wrapText="1"/>
    </xf>
    <xf numFmtId="0" fontId="21" fillId="2" borderId="0" xfId="0" applyFont="1" applyFill="1" applyAlignment="1">
      <alignment wrapText="1"/>
    </xf>
    <xf numFmtId="166" fontId="2" fillId="2" borderId="6" xfId="0" applyNumberFormat="1" applyFont="1" applyFill="1" applyBorder="1" applyAlignment="1">
      <alignment horizontal="center" vertical="center" wrapText="1"/>
    </xf>
    <xf numFmtId="0" fontId="17" fillId="2" borderId="0" xfId="0" applyFont="1" applyFill="1"/>
    <xf numFmtId="0" fontId="21" fillId="2" borderId="0" xfId="0" applyFont="1" applyFill="1" applyAlignment="1">
      <alignment horizontal="center" vertical="center"/>
    </xf>
    <xf numFmtId="0" fontId="5" fillId="2" borderId="0" xfId="0" applyFont="1" applyFill="1" applyAlignment="1">
      <alignment horizontal="center"/>
    </xf>
    <xf numFmtId="0" fontId="3" fillId="2" borderId="0" xfId="0" applyFont="1" applyFill="1" applyAlignment="1">
      <alignment vertical="center"/>
    </xf>
    <xf numFmtId="0" fontId="4" fillId="2" borderId="0" xfId="0" applyFont="1" applyFill="1" applyBorder="1" applyAlignment="1">
      <alignment horizontal="left" vertical="center"/>
    </xf>
    <xf numFmtId="0" fontId="2" fillId="2" borderId="0" xfId="0" applyFont="1" applyFill="1" applyBorder="1" applyAlignment="1">
      <alignment horizontal="left"/>
    </xf>
    <xf numFmtId="0" fontId="8" fillId="2" borderId="0" xfId="0" applyFont="1" applyFill="1" applyBorder="1" applyAlignment="1">
      <alignment horizontal="left" vertical="center"/>
    </xf>
    <xf numFmtId="0" fontId="9" fillId="2" borderId="0" xfId="0" applyFont="1" applyFill="1" applyBorder="1" applyAlignment="1">
      <alignment horizontal="center" vertical="center" wrapText="1"/>
    </xf>
    <xf numFmtId="3" fontId="2" fillId="2" borderId="0" xfId="0" applyNumberFormat="1" applyFont="1" applyFill="1" applyBorder="1" applyAlignment="1">
      <alignment horizontal="center" vertical="center"/>
    </xf>
    <xf numFmtId="0" fontId="2" fillId="2" borderId="0" xfId="0" applyFont="1" applyFill="1" applyBorder="1"/>
    <xf numFmtId="0" fontId="2" fillId="2" borderId="0" xfId="0" applyFont="1" applyFill="1" applyBorder="1" applyAlignment="1">
      <alignment vertical="center" wrapText="1"/>
    </xf>
    <xf numFmtId="0" fontId="0" fillId="2" borderId="0" xfId="0" applyFill="1" applyBorder="1"/>
    <xf numFmtId="0" fontId="21" fillId="2" borderId="0" xfId="0" applyFont="1" applyFill="1" applyAlignment="1">
      <alignment horizontal="center" wrapText="1"/>
    </xf>
    <xf numFmtId="0" fontId="22" fillId="2" borderId="0" xfId="0" applyFont="1" applyFill="1" applyAlignment="1">
      <alignment horizontal="left"/>
    </xf>
    <xf numFmtId="0" fontId="22" fillId="2" borderId="0" xfId="0" applyFont="1" applyFill="1" applyBorder="1"/>
    <xf numFmtId="0" fontId="18" fillId="2" borderId="4" xfId="0" applyFont="1" applyFill="1" applyBorder="1" applyAlignment="1">
      <alignment vertical="top" wrapText="1"/>
    </xf>
    <xf numFmtId="165" fontId="0" fillId="2" borderId="1" xfId="0" applyNumberFormat="1" applyFill="1" applyBorder="1" applyAlignment="1">
      <alignment horizontal="center" vertical="center"/>
    </xf>
    <xf numFmtId="0" fontId="21" fillId="2" borderId="1" xfId="0" applyFont="1" applyFill="1" applyBorder="1" applyAlignment="1">
      <alignment vertical="top" wrapText="1"/>
    </xf>
    <xf numFmtId="0" fontId="2" fillId="2" borderId="1" xfId="0" applyFont="1" applyFill="1" applyBorder="1"/>
    <xf numFmtId="165" fontId="2" fillId="2" borderId="1" xfId="0" applyNumberFormat="1" applyFont="1" applyFill="1" applyBorder="1" applyAlignment="1">
      <alignment horizontal="center" vertical="center"/>
    </xf>
    <xf numFmtId="0" fontId="20" fillId="2" borderId="2" xfId="0" applyFont="1" applyFill="1" applyBorder="1" applyAlignment="1">
      <alignment horizontal="left" vertical="center" wrapText="1"/>
    </xf>
    <xf numFmtId="0" fontId="2" fillId="2" borderId="1" xfId="0" applyFont="1" applyFill="1" applyBorder="1" applyAlignment="1">
      <alignment vertical="center"/>
    </xf>
    <xf numFmtId="0" fontId="4" fillId="2" borderId="1" xfId="0" applyFont="1" applyFill="1" applyBorder="1" applyAlignment="1">
      <alignment vertical="center"/>
    </xf>
    <xf numFmtId="165" fontId="21" fillId="2" borderId="4"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165" fontId="0" fillId="2" borderId="0" xfId="0" applyNumberFormat="1" applyFill="1"/>
    <xf numFmtId="1" fontId="0" fillId="2" borderId="0" xfId="0" applyNumberFormat="1" applyFill="1"/>
    <xf numFmtId="0" fontId="4" fillId="2" borderId="0" xfId="0" applyFont="1" applyFill="1" applyAlignment="1">
      <alignment horizontal="center"/>
    </xf>
    <xf numFmtId="0" fontId="9" fillId="2" borderId="0" xfId="0" applyFont="1" applyFill="1" applyAlignment="1">
      <alignment horizontal="center"/>
    </xf>
    <xf numFmtId="0" fontId="9" fillId="2" borderId="0" xfId="0" applyFont="1" applyFill="1" applyAlignment="1">
      <alignment vertical="top" wrapText="1"/>
    </xf>
    <xf numFmtId="1" fontId="2" fillId="2" borderId="1"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vertical="top"/>
    </xf>
    <xf numFmtId="0" fontId="4" fillId="2" borderId="0" xfId="0" applyFont="1" applyFill="1" applyAlignment="1">
      <alignment horizontal="left" vertical="top"/>
    </xf>
    <xf numFmtId="0" fontId="2" fillId="2" borderId="0" xfId="0" applyFont="1" applyFill="1" applyAlignment="1">
      <alignment horizontal="left" vertical="top"/>
    </xf>
    <xf numFmtId="0" fontId="7" fillId="2" borderId="0" xfId="0" applyFont="1" applyFill="1" applyAlignment="1">
      <alignment vertical="top"/>
    </xf>
    <xf numFmtId="0" fontId="21" fillId="2" borderId="0" xfId="0" applyFont="1" applyFill="1" applyBorder="1" applyAlignment="1">
      <alignment horizontal="center" vertical="top" wrapText="1"/>
    </xf>
    <xf numFmtId="0" fontId="21" fillId="2" borderId="0" xfId="0" applyFont="1" applyFill="1" applyAlignment="1">
      <alignment vertical="top"/>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24" fillId="2" borderId="4" xfId="0" applyFont="1" applyFill="1" applyBorder="1" applyAlignment="1">
      <alignment vertical="center" wrapText="1"/>
    </xf>
    <xf numFmtId="165" fontId="18" fillId="0"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xf>
    <xf numFmtId="166" fontId="2" fillId="2" borderId="4" xfId="0" applyNumberFormat="1" applyFont="1" applyFill="1" applyBorder="1" applyAlignment="1">
      <alignment horizontal="center" vertical="center"/>
    </xf>
    <xf numFmtId="0" fontId="9" fillId="2" borderId="0" xfId="0" applyFont="1" applyFill="1" applyAlignment="1">
      <alignment vertical="center" wrapText="1"/>
    </xf>
    <xf numFmtId="0" fontId="5" fillId="2" borderId="0" xfId="0" applyFont="1" applyFill="1" applyAlignment="1">
      <alignment horizontal="left" vertical="center" wrapText="1"/>
    </xf>
    <xf numFmtId="0" fontId="4" fillId="2" borderId="0" xfId="0" applyFont="1" applyFill="1" applyAlignment="1">
      <alignment vertical="center"/>
    </xf>
    <xf numFmtId="166" fontId="4" fillId="2" borderId="0"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left" vertical="center" wrapText="1"/>
    </xf>
    <xf numFmtId="0" fontId="11" fillId="2" borderId="0" xfId="0" applyFont="1" applyFill="1" applyBorder="1" applyAlignment="1">
      <alignment horizontal="center" vertical="center" wrapText="1"/>
    </xf>
    <xf numFmtId="166" fontId="11" fillId="2" borderId="0"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0" fontId="13" fillId="2" borderId="0" xfId="0" applyFont="1" applyFill="1" applyBorder="1" applyAlignment="1">
      <alignment vertical="center"/>
    </xf>
    <xf numFmtId="0" fontId="21" fillId="2" borderId="0" xfId="0" applyFont="1" applyFill="1" applyBorder="1" applyAlignment="1">
      <alignment vertical="center" wrapText="1"/>
    </xf>
    <xf numFmtId="0" fontId="0" fillId="2" borderId="1" xfId="0" applyFill="1" applyBorder="1" applyAlignment="1">
      <alignment vertical="top"/>
    </xf>
    <xf numFmtId="3" fontId="4" fillId="2" borderId="0" xfId="0" applyNumberFormat="1" applyFont="1" applyFill="1" applyBorder="1" applyAlignment="1">
      <alignment horizontal="center" vertical="top" wrapText="1"/>
    </xf>
    <xf numFmtId="0" fontId="5" fillId="2" borderId="1" xfId="0" applyFont="1" applyFill="1" applyBorder="1" applyAlignment="1">
      <alignment vertical="top" wrapText="1"/>
    </xf>
    <xf numFmtId="0" fontId="5" fillId="2" borderId="2" xfId="0" applyFont="1" applyFill="1" applyBorder="1" applyAlignment="1">
      <alignment vertical="top" wrapText="1"/>
    </xf>
    <xf numFmtId="165" fontId="2" fillId="2" borderId="4"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top" wrapText="1"/>
    </xf>
    <xf numFmtId="3" fontId="2" fillId="2" borderId="0" xfId="0" applyNumberFormat="1" applyFont="1" applyFill="1" applyBorder="1" applyAlignment="1">
      <alignment horizontal="center" vertical="top" wrapText="1"/>
    </xf>
    <xf numFmtId="0" fontId="18" fillId="2" borderId="0" xfId="0" applyFont="1" applyFill="1" applyAlignment="1">
      <alignment vertical="top"/>
    </xf>
    <xf numFmtId="0" fontId="20" fillId="2" borderId="0" xfId="0" applyFont="1" applyFill="1" applyAlignment="1">
      <alignment vertical="top"/>
    </xf>
    <xf numFmtId="1" fontId="20" fillId="2" borderId="0" xfId="0" applyNumberFormat="1" applyFont="1" applyFill="1" applyBorder="1" applyAlignment="1">
      <alignment horizontal="center" vertical="top" wrapText="1"/>
    </xf>
    <xf numFmtId="0" fontId="19" fillId="2" borderId="0" xfId="0" applyFont="1" applyFill="1"/>
    <xf numFmtId="0" fontId="20" fillId="2" borderId="2" xfId="0" applyFont="1" applyFill="1" applyBorder="1" applyAlignment="1">
      <alignment vertical="top" wrapText="1"/>
    </xf>
    <xf numFmtId="0" fontId="2" fillId="2" borderId="0" xfId="0" applyFont="1" applyFill="1" applyBorder="1" applyAlignment="1">
      <alignment horizontal="left" vertical="top"/>
    </xf>
    <xf numFmtId="166" fontId="2" fillId="2" borderId="0" xfId="0" applyNumberFormat="1" applyFont="1" applyFill="1" applyBorder="1" applyAlignment="1">
      <alignment horizontal="center" vertical="top" wrapText="1"/>
    </xf>
    <xf numFmtId="0" fontId="4" fillId="2" borderId="0" xfId="0" applyFont="1" applyFill="1" applyBorder="1" applyAlignment="1">
      <alignment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25" fillId="2" borderId="0" xfId="0" applyFont="1" applyFill="1" applyBorder="1" applyAlignment="1">
      <alignment vertical="center"/>
    </xf>
    <xf numFmtId="0" fontId="25" fillId="2" borderId="0" xfId="0" applyFont="1" applyFill="1" applyBorder="1" applyAlignment="1">
      <alignment horizontal="center" vertical="center" wrapText="1"/>
    </xf>
    <xf numFmtId="166" fontId="25" fillId="2" borderId="0" xfId="0" applyNumberFormat="1" applyFont="1" applyFill="1" applyBorder="1" applyAlignment="1">
      <alignment horizontal="center" vertical="center" wrapText="1"/>
    </xf>
    <xf numFmtId="3" fontId="25" fillId="2" borderId="0" xfId="0" applyNumberFormat="1" applyFont="1" applyFill="1" applyBorder="1" applyAlignment="1">
      <alignment horizontal="center" vertical="center" wrapText="1"/>
    </xf>
    <xf numFmtId="0" fontId="25" fillId="2" borderId="0" xfId="0" applyFont="1" applyFill="1" applyBorder="1"/>
    <xf numFmtId="0" fontId="25" fillId="2" borderId="0" xfId="0" applyFont="1" applyFill="1" applyBorder="1" applyAlignment="1">
      <alignment vertical="center" wrapText="1"/>
    </xf>
    <xf numFmtId="3" fontId="25" fillId="2" borderId="0" xfId="0" applyNumberFormat="1" applyFont="1" applyFill="1" applyBorder="1" applyAlignment="1">
      <alignment horizontal="center" vertical="center"/>
    </xf>
    <xf numFmtId="0" fontId="25" fillId="2"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0" xfId="0" applyFont="1" applyFill="1" applyBorder="1" applyAlignment="1">
      <alignment horizontal="center" vertical="center" wrapText="1"/>
    </xf>
    <xf numFmtId="3" fontId="26" fillId="2" borderId="0" xfId="0" applyNumberFormat="1" applyFont="1" applyFill="1" applyBorder="1" applyAlignment="1">
      <alignment horizontal="center" vertical="center" wrapText="1"/>
    </xf>
    <xf numFmtId="0" fontId="27" fillId="2" borderId="0" xfId="0" applyFont="1" applyFill="1" applyBorder="1"/>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9" fillId="2" borderId="0" xfId="0" applyFont="1" applyFill="1" applyBorder="1" applyAlignment="1">
      <alignment horizontal="center" vertical="center" wrapText="1"/>
    </xf>
    <xf numFmtId="0" fontId="9" fillId="2" borderId="3" xfId="0" applyFont="1" applyFill="1" applyBorder="1" applyAlignment="1">
      <alignment horizontal="left" vertical="center" wrapText="1"/>
    </xf>
    <xf numFmtId="165" fontId="4"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1" fillId="2" borderId="0" xfId="0" applyFont="1" applyFill="1" applyAlignment="1">
      <alignment horizontal="center" wrapText="1"/>
    </xf>
    <xf numFmtId="0" fontId="4" fillId="2" borderId="2" xfId="0" applyFont="1" applyFill="1" applyBorder="1" applyAlignment="1">
      <alignment horizontal="center" vertical="center" wrapText="1"/>
    </xf>
    <xf numFmtId="0" fontId="20" fillId="2" borderId="0" xfId="0" applyFont="1" applyFill="1" applyBorder="1" applyAlignment="1">
      <alignment horizontal="left" vertical="top" wrapText="1"/>
    </xf>
    <xf numFmtId="0" fontId="4" fillId="2" borderId="0" xfId="0" applyFont="1" applyFill="1" applyAlignment="1">
      <alignment horizontal="left" vertical="center"/>
    </xf>
    <xf numFmtId="0" fontId="5" fillId="2" borderId="0" xfId="0" applyFont="1" applyFill="1" applyBorder="1" applyAlignment="1">
      <alignment horizontal="left" vertical="top" wrapText="1"/>
    </xf>
    <xf numFmtId="0" fontId="21" fillId="2" borderId="0" xfId="0" applyFont="1" applyFill="1" applyAlignment="1">
      <alignment wrapText="1"/>
    </xf>
    <xf numFmtId="0" fontId="18" fillId="2" borderId="1" xfId="0" applyFont="1" applyFill="1" applyBorder="1" applyAlignment="1">
      <alignment horizontal="center" vertical="center" wrapText="1"/>
    </xf>
    <xf numFmtId="0" fontId="21" fillId="2" borderId="0" xfId="0"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3" fontId="2" fillId="2" borderId="4" xfId="0"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24" fillId="0" borderId="1" xfId="0" applyFont="1" applyBorder="1" applyAlignment="1">
      <alignment horizontal="left" vertical="center" wrapText="1"/>
    </xf>
    <xf numFmtId="1" fontId="20" fillId="2"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18" fillId="0" borderId="1" xfId="0" applyNumberFormat="1" applyFont="1" applyBorder="1" applyAlignment="1">
      <alignment horizontal="center" vertical="center" wrapText="1"/>
    </xf>
    <xf numFmtId="0" fontId="24" fillId="0" borderId="4" xfId="0" applyFont="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2" borderId="0" xfId="0" applyFont="1" applyFill="1" applyAlignment="1">
      <alignment horizontal="center" wrapText="1"/>
    </xf>
    <xf numFmtId="0" fontId="21" fillId="2" borderId="0" xfId="0" applyFont="1" applyFill="1" applyAlignment="1">
      <alignment horizontal="left" vertical="top" wrapText="1"/>
    </xf>
    <xf numFmtId="0" fontId="20"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Alignment="1">
      <alignment horizontal="center"/>
    </xf>
    <xf numFmtId="0" fontId="9" fillId="2" borderId="3" xfId="0" applyFont="1" applyFill="1" applyBorder="1" applyAlignment="1">
      <alignment horizontal="left" vertical="center" wrapText="1"/>
    </xf>
    <xf numFmtId="0" fontId="21" fillId="2" borderId="0" xfId="0" applyFont="1" applyFill="1" applyAlignment="1">
      <alignment wrapText="1"/>
    </xf>
    <xf numFmtId="0" fontId="1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1" fillId="2" borderId="4" xfId="0" applyFont="1" applyFill="1" applyBorder="1" applyAlignment="1">
      <alignment vertical="center" wrapText="1"/>
    </xf>
    <xf numFmtId="0" fontId="2" fillId="2" borderId="0" xfId="0" applyFont="1" applyFill="1" applyAlignment="1">
      <alignment horizontal="left" vertical="top" wrapText="1"/>
    </xf>
    <xf numFmtId="0" fontId="21" fillId="2" borderId="1" xfId="0" applyFont="1" applyFill="1" applyBorder="1" applyAlignment="1">
      <alignment vertical="center" wrapText="1"/>
    </xf>
    <xf numFmtId="0" fontId="18" fillId="2" borderId="1" xfId="0" applyFont="1" applyFill="1" applyBorder="1" applyAlignment="1">
      <alignment vertical="center" wrapText="1"/>
    </xf>
    <xf numFmtId="3" fontId="4" fillId="2" borderId="1" xfId="0" applyNumberFormat="1" applyFont="1" applyFill="1" applyBorder="1" applyAlignment="1">
      <alignment horizontal="left" vertical="center" wrapText="1"/>
    </xf>
    <xf numFmtId="0" fontId="21" fillId="2" borderId="1" xfId="0" applyFont="1" applyFill="1" applyBorder="1" applyAlignment="1">
      <alignment horizontal="left" vertical="center" wrapText="1"/>
    </xf>
    <xf numFmtId="0" fontId="18" fillId="0" borderId="4" xfId="0" applyFont="1" applyBorder="1" applyAlignment="1">
      <alignment vertical="center" wrapText="1"/>
    </xf>
    <xf numFmtId="0" fontId="21" fillId="0" borderId="4" xfId="0" applyFont="1" applyBorder="1" applyAlignment="1">
      <alignment vertical="center" wrapText="1"/>
    </xf>
    <xf numFmtId="0" fontId="24" fillId="0" borderId="5" xfId="0" applyFont="1" applyBorder="1" applyAlignment="1">
      <alignment vertical="center" wrapText="1"/>
    </xf>
    <xf numFmtId="0" fontId="20" fillId="0" borderId="1" xfId="0" applyFont="1" applyBorder="1" applyAlignment="1">
      <alignment vertical="center" wrapText="1"/>
    </xf>
    <xf numFmtId="0" fontId="5" fillId="2" borderId="4" xfId="0" applyFont="1" applyFill="1" applyBorder="1" applyAlignment="1">
      <alignment horizontal="center" vertical="center" wrapText="1"/>
    </xf>
    <xf numFmtId="166" fontId="4"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xf>
    <xf numFmtId="166" fontId="4" fillId="2" borderId="4" xfId="0" applyNumberFormat="1" applyFont="1" applyFill="1" applyBorder="1" applyAlignment="1">
      <alignment horizontal="center" vertical="top"/>
    </xf>
    <xf numFmtId="0" fontId="20"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21" fillId="2" borderId="0" xfId="0" applyFont="1" applyFill="1" applyAlignment="1">
      <alignment horizontal="left"/>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2" borderId="0" xfId="0" applyFont="1" applyFill="1" applyAlignment="1">
      <alignment horizontal="left" vertical="center"/>
    </xf>
    <xf numFmtId="0" fontId="5"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7"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3" fontId="2"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21" fillId="2" borderId="0" xfId="0" applyFont="1" applyFill="1" applyAlignment="1">
      <alignment horizontal="left"/>
    </xf>
    <xf numFmtId="0" fontId="4" fillId="2" borderId="1" xfId="0" applyFont="1" applyFill="1" applyBorder="1" applyAlignment="1">
      <alignment horizontal="center" vertical="center" wrapText="1"/>
    </xf>
    <xf numFmtId="0" fontId="18" fillId="2" borderId="1" xfId="0" applyNumberFormat="1" applyFont="1" applyFill="1" applyBorder="1" applyAlignment="1">
      <alignment horizontal="left" vertical="top" wrapText="1"/>
    </xf>
    <xf numFmtId="166" fontId="1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1" fillId="2" borderId="0" xfId="0" applyFont="1" applyFill="1" applyAlignment="1">
      <alignment horizontal="left"/>
    </xf>
    <xf numFmtId="0" fontId="18" fillId="2" borderId="0" xfId="0" applyFont="1" applyFill="1" applyAlignment="1">
      <alignment horizontal="left"/>
    </xf>
    <xf numFmtId="0" fontId="2" fillId="2" borderId="1" xfId="0" applyFont="1" applyFill="1" applyBorder="1" applyAlignment="1">
      <alignment horizontal="center" vertical="center" wrapText="1"/>
    </xf>
    <xf numFmtId="166" fontId="18" fillId="2" borderId="3" xfId="0" applyNumberFormat="1" applyFont="1" applyFill="1" applyBorder="1" applyAlignment="1">
      <alignment horizontal="center" vertical="center" wrapText="1"/>
    </xf>
    <xf numFmtId="166" fontId="21" fillId="2" borderId="3" xfId="0" applyNumberFormat="1" applyFont="1" applyFill="1" applyBorder="1" applyAlignment="1">
      <alignment horizontal="center" vertical="center" wrapText="1"/>
    </xf>
    <xf numFmtId="0" fontId="18" fillId="2" borderId="5" xfId="0" applyFont="1" applyFill="1" applyBorder="1" applyAlignment="1">
      <alignment vertical="top" wrapText="1"/>
    </xf>
    <xf numFmtId="3" fontId="18" fillId="2"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2" borderId="1" xfId="0" applyNumberFormat="1" applyFont="1" applyFill="1" applyBorder="1" applyAlignment="1">
      <alignment vertical="center" wrapText="1"/>
    </xf>
    <xf numFmtId="0" fontId="9"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vertical="top"/>
    </xf>
    <xf numFmtId="0" fontId="4" fillId="2" borderId="0" xfId="0" applyFont="1" applyFill="1" applyAlignment="1">
      <alignment horizontal="left" vertical="top"/>
    </xf>
    <xf numFmtId="0" fontId="2" fillId="2" borderId="2"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1" fillId="2" borderId="0" xfId="0" applyFont="1" applyFill="1" applyAlignment="1">
      <alignment vertical="center"/>
    </xf>
    <xf numFmtId="0" fontId="31" fillId="0" borderId="0" xfId="0" applyFont="1"/>
    <xf numFmtId="0" fontId="30" fillId="2" borderId="0" xfId="0" applyFont="1" applyFill="1"/>
    <xf numFmtId="0" fontId="34" fillId="2" borderId="0" xfId="0" applyFont="1" applyFill="1" applyBorder="1" applyAlignment="1">
      <alignment horizontal="left" vertical="top" wrapText="1"/>
    </xf>
    <xf numFmtId="0" fontId="31" fillId="2" borderId="0" xfId="0" applyFont="1" applyFill="1"/>
    <xf numFmtId="0" fontId="30" fillId="2" borderId="0" xfId="0" applyFont="1" applyFill="1" applyAlignment="1">
      <alignment horizontal="left"/>
    </xf>
    <xf numFmtId="0" fontId="31" fillId="2" borderId="0" xfId="0" applyFont="1" applyFill="1" applyAlignment="1">
      <alignment horizontal="left"/>
    </xf>
    <xf numFmtId="0" fontId="32"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7" fillId="2" borderId="4"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30" fillId="2" borderId="1" xfId="0" applyFont="1" applyFill="1" applyBorder="1" applyAlignment="1">
      <alignment horizontal="center" vertical="center" wrapText="1"/>
    </xf>
    <xf numFmtId="1" fontId="32" fillId="2" borderId="1" xfId="0" applyNumberFormat="1" applyFont="1" applyFill="1" applyBorder="1" applyAlignment="1">
      <alignment horizontal="center" wrapText="1"/>
    </xf>
    <xf numFmtId="0" fontId="30" fillId="2" borderId="1" xfId="0" applyFont="1" applyFill="1" applyBorder="1" applyAlignment="1">
      <alignment wrapText="1"/>
    </xf>
    <xf numFmtId="0" fontId="30" fillId="2" borderId="1" xfId="0" applyFont="1" applyFill="1" applyBorder="1" applyAlignment="1">
      <alignment horizontal="center" wrapText="1"/>
    </xf>
    <xf numFmtId="0" fontId="34" fillId="2" borderId="1" xfId="0" applyFont="1" applyFill="1" applyBorder="1" applyAlignment="1">
      <alignment vertical="top" wrapText="1"/>
    </xf>
    <xf numFmtId="0" fontId="34" fillId="2" borderId="1" xfId="0" applyFont="1" applyFill="1" applyBorder="1" applyAlignment="1">
      <alignment horizontal="center" vertical="center" wrapText="1"/>
    </xf>
    <xf numFmtId="1" fontId="37" fillId="2" borderId="1" xfId="0" applyNumberFormat="1" applyFont="1" applyFill="1" applyBorder="1" applyAlignment="1">
      <alignment horizontal="left" vertical="center" wrapText="1"/>
    </xf>
    <xf numFmtId="0" fontId="30" fillId="2" borderId="0" xfId="0" applyFont="1" applyFill="1" applyBorder="1" applyAlignment="1">
      <alignment wrapText="1"/>
    </xf>
    <xf numFmtId="0" fontId="30" fillId="2" borderId="0" xfId="0" applyFont="1" applyFill="1" applyBorder="1" applyAlignment="1">
      <alignment horizontal="center" wrapText="1"/>
    </xf>
    <xf numFmtId="1" fontId="32" fillId="2" borderId="0" xfId="0" applyNumberFormat="1" applyFont="1" applyFill="1" applyBorder="1" applyAlignment="1">
      <alignment horizontal="center" wrapText="1"/>
    </xf>
    <xf numFmtId="0" fontId="32" fillId="2" borderId="0" xfId="0" applyFont="1" applyFill="1"/>
    <xf numFmtId="0" fontId="30" fillId="2" borderId="0" xfId="0" applyFont="1" applyFill="1" applyBorder="1" applyAlignment="1">
      <alignment horizontal="center" vertical="top" wrapText="1"/>
    </xf>
    <xf numFmtId="1" fontId="32" fillId="2" borderId="0" xfId="0" applyNumberFormat="1" applyFont="1" applyFill="1" applyBorder="1" applyAlignment="1">
      <alignment horizontal="center" vertical="center" wrapText="1"/>
    </xf>
    <xf numFmtId="0" fontId="34" fillId="2" borderId="0" xfId="0" applyFont="1" applyFill="1"/>
    <xf numFmtId="0" fontId="34" fillId="2" borderId="0" xfId="0" applyFont="1" applyFill="1" applyBorder="1" applyAlignment="1">
      <alignment vertical="top" wrapText="1"/>
    </xf>
    <xf numFmtId="0" fontId="32"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4" xfId="0" applyFont="1" applyFill="1" applyBorder="1" applyAlignment="1">
      <alignment vertical="center" wrapText="1"/>
    </xf>
    <xf numFmtId="165" fontId="34" fillId="2" borderId="1" xfId="0" applyNumberFormat="1" applyFont="1" applyFill="1" applyBorder="1" applyAlignment="1">
      <alignment horizontal="center" vertical="center" wrapText="1"/>
    </xf>
    <xf numFmtId="0" fontId="34" fillId="2" borderId="1" xfId="0" applyNumberFormat="1" applyFont="1" applyFill="1" applyBorder="1" applyAlignment="1">
      <alignment horizontal="left" vertical="top" wrapText="1"/>
    </xf>
    <xf numFmtId="0" fontId="32" fillId="2" borderId="2" xfId="0" applyFont="1" applyFill="1" applyBorder="1" applyAlignment="1">
      <alignment horizontal="left" vertical="center" wrapText="1"/>
    </xf>
    <xf numFmtId="0" fontId="39" fillId="0" borderId="0" xfId="0" applyFont="1"/>
    <xf numFmtId="165"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2" fillId="2" borderId="1" xfId="0" applyFont="1" applyFill="1" applyBorder="1" applyAlignment="1">
      <alignment vertical="center" wrapText="1"/>
    </xf>
    <xf numFmtId="165" fontId="30" fillId="2" borderId="1" xfId="0" applyNumberFormat="1" applyFont="1" applyFill="1" applyBorder="1" applyAlignment="1">
      <alignment horizontal="center" vertical="center" wrapText="1"/>
    </xf>
    <xf numFmtId="0" fontId="32" fillId="2" borderId="0" xfId="0" applyFont="1" applyFill="1" applyBorder="1" applyAlignment="1">
      <alignment vertical="top" wrapText="1"/>
    </xf>
    <xf numFmtId="0" fontId="3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3" fillId="0" borderId="1" xfId="0" applyFont="1" applyBorder="1" applyAlignment="1">
      <alignment horizontal="center" vertical="center" wrapText="1"/>
    </xf>
    <xf numFmtId="0" fontId="34" fillId="2" borderId="6" xfId="0" applyFont="1" applyFill="1" applyBorder="1" applyAlignment="1">
      <alignment vertical="center" wrapText="1"/>
    </xf>
    <xf numFmtId="0" fontId="34" fillId="2" borderId="3" xfId="0" applyFont="1" applyFill="1" applyBorder="1" applyAlignment="1">
      <alignment horizontal="center" vertical="center" wrapText="1"/>
    </xf>
    <xf numFmtId="165" fontId="34" fillId="2" borderId="3" xfId="0" applyNumberFormat="1" applyFont="1" applyFill="1" applyBorder="1" applyAlignment="1">
      <alignment horizontal="center" vertical="center" wrapText="1"/>
    </xf>
    <xf numFmtId="0" fontId="34" fillId="2" borderId="4" xfId="0" applyFont="1" applyFill="1" applyBorder="1" applyAlignment="1">
      <alignment vertical="center" wrapText="1"/>
    </xf>
    <xf numFmtId="0" fontId="34" fillId="2" borderId="1" xfId="0" applyFont="1" applyFill="1" applyBorder="1" applyAlignment="1">
      <alignment vertical="center" wrapText="1"/>
    </xf>
    <xf numFmtId="0" fontId="34" fillId="2" borderId="8" xfId="0" applyFont="1" applyFill="1" applyBorder="1" applyAlignment="1">
      <alignment horizontal="center" vertical="center" wrapText="1"/>
    </xf>
    <xf numFmtId="165" fontId="34" fillId="0" borderId="3" xfId="0" applyNumberFormat="1" applyFont="1" applyFill="1" applyBorder="1" applyAlignment="1">
      <alignment horizontal="center" vertical="center" wrapText="1"/>
    </xf>
    <xf numFmtId="0" fontId="34" fillId="2" borderId="9" xfId="0" applyFont="1" applyFill="1" applyBorder="1" applyAlignment="1">
      <alignment vertical="center" wrapText="1"/>
    </xf>
    <xf numFmtId="0" fontId="32" fillId="2" borderId="1" xfId="0" applyFont="1" applyFill="1" applyBorder="1" applyAlignment="1">
      <alignment horizontal="left" vertical="center" wrapText="1"/>
    </xf>
    <xf numFmtId="0" fontId="39" fillId="0" borderId="0" xfId="0" applyFont="1" applyAlignment="1">
      <alignment vertical="center"/>
    </xf>
    <xf numFmtId="0" fontId="37" fillId="2" borderId="3" xfId="0" applyFont="1" applyFill="1" applyBorder="1" applyAlignment="1">
      <alignment horizontal="center" vertical="center" wrapText="1"/>
    </xf>
    <xf numFmtId="0" fontId="37" fillId="2" borderId="1" xfId="0" applyFont="1" applyFill="1" applyBorder="1" applyAlignment="1">
      <alignment vertical="center" wrapText="1"/>
    </xf>
    <xf numFmtId="165" fontId="30" fillId="2" borderId="3" xfId="0" applyNumberFormat="1" applyFont="1" applyFill="1" applyBorder="1" applyAlignment="1">
      <alignment horizontal="center" vertical="center" wrapText="1"/>
    </xf>
    <xf numFmtId="0" fontId="31" fillId="2" borderId="0" xfId="0" applyFont="1" applyFill="1" applyAlignment="1">
      <alignment wrapText="1"/>
    </xf>
    <xf numFmtId="0" fontId="34" fillId="2" borderId="3" xfId="0" applyFont="1" applyFill="1" applyBorder="1" applyAlignment="1">
      <alignment horizontal="center" vertical="top" wrapText="1"/>
    </xf>
    <xf numFmtId="165" fontId="34" fillId="2" borderId="3" xfId="0" applyNumberFormat="1" applyFont="1" applyFill="1" applyBorder="1" applyAlignment="1">
      <alignment horizontal="center" vertical="top" wrapText="1"/>
    </xf>
    <xf numFmtId="0" fontId="32" fillId="2" borderId="1" xfId="0" applyFont="1" applyFill="1" applyBorder="1" applyAlignment="1">
      <alignment vertical="top" wrapText="1"/>
    </xf>
    <xf numFmtId="0" fontId="2" fillId="0" borderId="4" xfId="0" applyFont="1" applyFill="1" applyBorder="1" applyAlignment="1">
      <alignment vertical="top" wrapText="1"/>
    </xf>
    <xf numFmtId="0" fontId="24" fillId="0" borderId="1" xfId="0" applyFont="1" applyFill="1" applyBorder="1" applyAlignment="1">
      <alignment vertical="top" wrapText="1"/>
    </xf>
    <xf numFmtId="166" fontId="9"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0" fontId="30" fillId="2" borderId="1" xfId="0" applyFont="1" applyFill="1" applyBorder="1" applyAlignment="1">
      <alignment horizontal="left" vertical="center" wrapText="1"/>
    </xf>
    <xf numFmtId="0" fontId="18" fillId="0" borderId="2" xfId="4" applyFont="1" applyFill="1" applyBorder="1" applyAlignment="1">
      <alignment vertical="top" wrapText="1"/>
    </xf>
    <xf numFmtId="0" fontId="18" fillId="0" borderId="3" xfId="4"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 fillId="0" borderId="1" xfId="0" applyFont="1" applyFill="1" applyBorder="1" applyAlignment="1">
      <alignment horizontal="justify" vertical="top" wrapText="1"/>
    </xf>
    <xf numFmtId="3" fontId="2" fillId="0" borderId="4"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9" fillId="0" borderId="3" xfId="0" applyFont="1" applyFill="1" applyBorder="1" applyAlignment="1">
      <alignment horizontal="left" vertical="top" wrapText="1"/>
    </xf>
    <xf numFmtId="0" fontId="20" fillId="0" borderId="1" xfId="0" applyFont="1" applyBorder="1" applyAlignment="1">
      <alignment horizontal="left" vertical="center" wrapText="1"/>
    </xf>
    <xf numFmtId="0" fontId="2" fillId="0" borderId="3" xfId="0" applyFont="1" applyFill="1" applyBorder="1" applyAlignment="1">
      <alignment horizontal="left" vertical="top" wrapText="1"/>
    </xf>
    <xf numFmtId="0" fontId="2" fillId="0" borderId="1" xfId="3" applyFont="1" applyFill="1" applyBorder="1" applyAlignment="1">
      <alignment horizontal="left" vertical="top" wrapText="1"/>
    </xf>
    <xf numFmtId="0" fontId="2" fillId="0" borderId="2" xfId="3" applyFont="1" applyFill="1" applyBorder="1" applyAlignment="1">
      <alignment horizontal="left" vertical="top" wrapText="1"/>
    </xf>
    <xf numFmtId="3" fontId="2" fillId="0" borderId="4" xfId="3" applyNumberFormat="1" applyFont="1" applyFill="1" applyBorder="1" applyAlignment="1">
      <alignment horizontal="center" vertical="center"/>
    </xf>
    <xf numFmtId="0" fontId="2" fillId="0" borderId="1" xfId="3"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5" xfId="0" applyFont="1" applyFill="1" applyBorder="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0" applyFont="1" applyFill="1" applyBorder="1" applyAlignment="1">
      <alignment vertical="top" wrapText="1"/>
    </xf>
    <xf numFmtId="166" fontId="2" fillId="2" borderId="0"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3" fontId="2" fillId="0" borderId="4" xfId="2" applyNumberFormat="1" applyFont="1" applyFill="1" applyBorder="1" applyAlignment="1">
      <alignment horizontal="center" vertical="center"/>
    </xf>
    <xf numFmtId="3" fontId="2" fillId="0" borderId="1" xfId="2" applyNumberFormat="1" applyFont="1" applyFill="1" applyBorder="1" applyAlignment="1">
      <alignment horizontal="center" vertical="center"/>
    </xf>
    <xf numFmtId="0" fontId="21" fillId="2" borderId="0"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2" borderId="0" xfId="0" applyFont="1" applyFill="1" applyAlignment="1">
      <alignment wrapText="1"/>
    </xf>
    <xf numFmtId="0" fontId="2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0" fillId="2" borderId="11" xfId="0" applyFont="1" applyFill="1" applyBorder="1" applyAlignment="1">
      <alignment vertical="top" wrapText="1"/>
    </xf>
    <xf numFmtId="3" fontId="4" fillId="2" borderId="1" xfId="0" applyNumberFormat="1" applyFont="1" applyFill="1" applyBorder="1" applyAlignment="1">
      <alignment horizontal="left" vertical="top" wrapText="1"/>
    </xf>
    <xf numFmtId="0" fontId="15" fillId="2" borderId="0" xfId="0" applyFont="1" applyFill="1"/>
    <xf numFmtId="0" fontId="9" fillId="2" borderId="12" xfId="0" applyFont="1" applyFill="1" applyBorder="1" applyAlignment="1">
      <alignment vertical="center" wrapText="1"/>
    </xf>
    <xf numFmtId="0" fontId="21" fillId="2" borderId="0" xfId="0" applyFont="1" applyFill="1" applyBorder="1" applyAlignment="1">
      <alignment horizontal="left" vertical="top"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center"/>
    </xf>
    <xf numFmtId="0" fontId="9"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0" fillId="2" borderId="0" xfId="0" applyFill="1" applyAlignment="1">
      <alignment horizont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18" fillId="2"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7" fontId="2" fillId="2" borderId="4" xfId="5" applyNumberFormat="1" applyFont="1" applyFill="1" applyBorder="1" applyAlignment="1">
      <alignment horizontal="center" vertical="center"/>
    </xf>
    <xf numFmtId="4" fontId="0" fillId="2" borderId="0" xfId="0" applyNumberFormat="1" applyFill="1"/>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165" fontId="24"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24" fillId="0" borderId="1" xfId="0" applyFont="1" applyBorder="1" applyAlignment="1">
      <alignment vertical="center" wrapText="1"/>
    </xf>
    <xf numFmtId="0" fontId="4" fillId="0" borderId="0" xfId="0" applyFont="1" applyFill="1" applyAlignment="1">
      <alignment wrapText="1"/>
    </xf>
    <xf numFmtId="0" fontId="2" fillId="0" borderId="3" xfId="0" applyFont="1" applyFill="1" applyBorder="1" applyAlignment="1">
      <alignment vertical="center" wrapText="1"/>
    </xf>
    <xf numFmtId="0" fontId="2" fillId="0" borderId="1" xfId="3"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2" fillId="2" borderId="1"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8" fillId="0" borderId="4" xfId="0" applyFont="1" applyBorder="1" applyAlignment="1">
      <alignment horizontal="left" vertical="top" wrapText="1"/>
    </xf>
    <xf numFmtId="0" fontId="9" fillId="0" borderId="2" xfId="0" applyFont="1" applyFill="1" applyBorder="1" applyAlignment="1">
      <alignment horizontal="left" vertical="top" wrapText="1"/>
    </xf>
    <xf numFmtId="0" fontId="20" fillId="2" borderId="0" xfId="0" applyFont="1" applyFill="1" applyBorder="1" applyAlignment="1">
      <alignment vertical="center" wrapText="1"/>
    </xf>
    <xf numFmtId="0" fontId="20" fillId="2" borderId="0" xfId="0" applyFont="1" applyFill="1" applyBorder="1" applyAlignment="1">
      <alignment horizontal="center" vertical="center" wrapText="1"/>
    </xf>
    <xf numFmtId="165" fontId="21" fillId="2" borderId="0" xfId="0" applyNumberFormat="1" applyFont="1" applyFill="1" applyBorder="1" applyAlignment="1">
      <alignment horizontal="center" vertical="center" wrapText="1"/>
    </xf>
    <xf numFmtId="0" fontId="24" fillId="0" borderId="0" xfId="0" applyFont="1" applyBorder="1" applyAlignment="1">
      <alignment vertical="center" wrapText="1"/>
    </xf>
    <xf numFmtId="165" fontId="2" fillId="2" borderId="0" xfId="0" applyNumberFormat="1"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5" fillId="2" borderId="0"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21" fillId="2" borderId="0" xfId="0" applyFont="1" applyFill="1" applyAlignment="1">
      <alignment horizontal="left" vertical="center" wrapText="1"/>
    </xf>
    <xf numFmtId="0" fontId="18" fillId="2" borderId="4" xfId="0" applyFont="1" applyFill="1" applyBorder="1" applyAlignment="1">
      <alignment vertical="center" wrapText="1"/>
    </xf>
    <xf numFmtId="0" fontId="4" fillId="2" borderId="0" xfId="0" applyFont="1" applyFill="1" applyBorder="1" applyAlignment="1">
      <alignment vertical="center" wrapText="1"/>
    </xf>
    <xf numFmtId="0" fontId="18" fillId="2" borderId="0" xfId="0" applyFont="1" applyFill="1" applyBorder="1" applyAlignment="1">
      <alignment vertical="center" wrapText="1"/>
    </xf>
    <xf numFmtId="0" fontId="15" fillId="2" borderId="0" xfId="0" applyFont="1" applyFill="1" applyBorder="1"/>
    <xf numFmtId="0" fontId="24" fillId="0" borderId="4" xfId="0" applyFont="1" applyBorder="1" applyAlignment="1">
      <alignment horizontal="left" vertical="center" wrapText="1"/>
    </xf>
    <xf numFmtId="0" fontId="20" fillId="0" borderId="1" xfId="0" applyFont="1" applyBorder="1" applyAlignment="1">
      <alignment horizontal="left" vertical="top" wrapText="1"/>
    </xf>
    <xf numFmtId="0" fontId="24"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0" borderId="0" xfId="0" applyFont="1" applyFill="1" applyBorder="1" applyAlignment="1">
      <alignment vertical="top" wrapText="1"/>
    </xf>
    <xf numFmtId="0" fontId="21" fillId="2" borderId="0" xfId="0" applyFont="1" applyFill="1" applyBorder="1" applyAlignment="1">
      <alignment horizontal="left" vertical="top" wrapText="1"/>
    </xf>
    <xf numFmtId="0" fontId="4" fillId="2" borderId="0" xfId="0" applyFont="1" applyFill="1" applyAlignment="1">
      <alignment horizontal="left"/>
    </xf>
    <xf numFmtId="0" fontId="21" fillId="2" borderId="0" xfId="0"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xf numFmtId="166" fontId="32" fillId="2" borderId="1" xfId="0" applyNumberFormat="1" applyFont="1" applyFill="1" applyBorder="1" applyAlignment="1">
      <alignment horizontal="center" wrapText="1"/>
    </xf>
    <xf numFmtId="166" fontId="37" fillId="2" borderId="1" xfId="0" applyNumberFormat="1" applyFont="1" applyFill="1" applyBorder="1" applyAlignment="1">
      <alignment horizontal="center" vertical="center" wrapText="1"/>
    </xf>
    <xf numFmtId="166" fontId="34" fillId="2" borderId="1" xfId="0" applyNumberFormat="1" applyFont="1" applyFill="1" applyBorder="1" applyAlignment="1">
      <alignment horizontal="center" vertical="center" wrapText="1"/>
    </xf>
    <xf numFmtId="166" fontId="33" fillId="0" borderId="2" xfId="0" applyNumberFormat="1" applyFont="1" applyBorder="1" applyAlignment="1">
      <alignment horizontal="center" vertical="center" wrapText="1"/>
    </xf>
    <xf numFmtId="166" fontId="34" fillId="0" borderId="1" xfId="0" applyNumberFormat="1" applyFont="1" applyFill="1" applyBorder="1" applyAlignment="1">
      <alignment horizontal="center" vertical="center" wrapText="1"/>
    </xf>
    <xf numFmtId="166" fontId="30" fillId="2" borderId="1" xfId="0" applyNumberFormat="1" applyFont="1" applyFill="1" applyBorder="1" applyAlignment="1">
      <alignment horizontal="center" vertical="center" wrapText="1"/>
    </xf>
    <xf numFmtId="166" fontId="34" fillId="2" borderId="3" xfId="0" applyNumberFormat="1"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4" fillId="2" borderId="7" xfId="0" applyNumberFormat="1" applyFont="1" applyFill="1" applyBorder="1" applyAlignment="1">
      <alignment horizontal="center" vertical="center" wrapText="1"/>
    </xf>
    <xf numFmtId="166" fontId="30" fillId="2" borderId="3" xfId="0" applyNumberFormat="1" applyFont="1" applyFill="1" applyBorder="1" applyAlignment="1">
      <alignment horizontal="center" vertical="center" wrapText="1"/>
    </xf>
    <xf numFmtId="166" fontId="34" fillId="2" borderId="3" xfId="0" applyNumberFormat="1" applyFont="1" applyFill="1" applyBorder="1" applyAlignment="1">
      <alignment horizontal="center" vertical="top" wrapText="1"/>
    </xf>
    <xf numFmtId="166" fontId="34" fillId="2" borderId="1" xfId="0" applyNumberFormat="1" applyFont="1" applyFill="1" applyBorder="1" applyAlignment="1">
      <alignment horizontal="center" vertical="top" wrapText="1"/>
    </xf>
    <xf numFmtId="166" fontId="18" fillId="0" borderId="1" xfId="4"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2" fillId="2"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0" xfId="0" applyFont="1" applyFill="1" applyAlignment="1">
      <alignment horizontal="left"/>
    </xf>
    <xf numFmtId="0" fontId="21" fillId="2" borderId="1"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2" fillId="2" borderId="1"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top"/>
    </xf>
    <xf numFmtId="165" fontId="20" fillId="2" borderId="1" xfId="0" applyNumberFormat="1" applyFont="1" applyFill="1" applyBorder="1" applyAlignment="1">
      <alignment horizontal="center" vertical="top" wrapText="1"/>
    </xf>
    <xf numFmtId="0" fontId="2" fillId="2" borderId="1" xfId="0" applyFont="1" applyFill="1" applyBorder="1" applyAlignment="1">
      <alignment vertical="top"/>
    </xf>
    <xf numFmtId="0" fontId="24" fillId="2" borderId="1" xfId="0" applyFont="1" applyFill="1" applyBorder="1" applyAlignment="1">
      <alignment horizontal="center" vertical="top" wrapText="1"/>
    </xf>
    <xf numFmtId="3" fontId="2" fillId="0" borderId="5" xfId="0" applyNumberFormat="1" applyFont="1" applyFill="1" applyBorder="1" applyAlignment="1">
      <alignment horizontal="center" vertical="center"/>
    </xf>
    <xf numFmtId="3" fontId="2" fillId="2" borderId="2"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2" fillId="2" borderId="1" xfId="0" applyNumberFormat="1" applyFont="1" applyFill="1" applyBorder="1" applyAlignment="1">
      <alignment horizontal="center"/>
    </xf>
    <xf numFmtId="0" fontId="21" fillId="2" borderId="0" xfId="0" applyFont="1" applyFill="1" applyAlignment="1">
      <alignment horizontal="center" wrapText="1"/>
    </xf>
    <xf numFmtId="0" fontId="5" fillId="2" borderId="2" xfId="0" applyFont="1" applyFill="1" applyBorder="1" applyAlignment="1">
      <alignment horizontal="center" vertical="center" wrapText="1"/>
    </xf>
    <xf numFmtId="0" fontId="21"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xf>
    <xf numFmtId="0" fontId="4" fillId="2" borderId="0" xfId="0" applyFont="1" applyFill="1" applyAlignment="1">
      <alignment horizontal="left" vertical="center"/>
    </xf>
    <xf numFmtId="0" fontId="5"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3" fontId="18" fillId="2" borderId="2" xfId="0"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0" xfId="0" applyNumberFormat="1" applyFont="1" applyFill="1" applyAlignment="1">
      <alignment wrapText="1"/>
    </xf>
    <xf numFmtId="0" fontId="2" fillId="2" borderId="0" xfId="0" applyNumberFormat="1" applyFont="1" applyFill="1"/>
    <xf numFmtId="0" fontId="2" fillId="0" borderId="5"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4" fontId="4" fillId="2" borderId="0"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2" fillId="2" borderId="5" xfId="0" applyFont="1" applyFill="1" applyBorder="1" applyAlignment="1">
      <alignment vertical="center" wrapText="1"/>
    </xf>
    <xf numFmtId="3" fontId="4" fillId="2" borderId="0" xfId="0" applyNumberFormat="1" applyFont="1" applyFill="1" applyBorder="1" applyAlignment="1">
      <alignment horizontal="center" vertical="center"/>
    </xf>
    <xf numFmtId="3" fontId="2" fillId="2" borderId="1" xfId="0" applyNumberFormat="1" applyFont="1" applyFill="1" applyBorder="1" applyAlignment="1">
      <alignment horizontal="left" vertical="center"/>
    </xf>
    <xf numFmtId="3" fontId="2" fillId="2" borderId="3" xfId="0" applyNumberFormat="1" applyFont="1" applyFill="1" applyBorder="1" applyAlignment="1">
      <alignment horizontal="left" vertical="center" wrapText="1"/>
    </xf>
    <xf numFmtId="3" fontId="18" fillId="2" borderId="2" xfId="0" applyNumberFormat="1" applyFont="1" applyFill="1" applyBorder="1" applyAlignment="1">
      <alignment horizontal="left" vertical="center" wrapText="1"/>
    </xf>
    <xf numFmtId="0" fontId="2" fillId="2" borderId="4" xfId="0" applyFont="1" applyFill="1" applyBorder="1" applyAlignment="1">
      <alignment horizontal="center" vertical="top" wrapText="1"/>
    </xf>
    <xf numFmtId="0" fontId="18" fillId="2" borderId="2" xfId="0" applyFont="1" applyFill="1" applyBorder="1" applyAlignment="1">
      <alignment horizontal="center" vertical="top" wrapText="1"/>
    </xf>
    <xf numFmtId="166" fontId="2" fillId="2" borderId="4" xfId="0" applyNumberFormat="1" applyFont="1" applyFill="1" applyBorder="1" applyAlignment="1">
      <alignment horizontal="center" vertical="top"/>
    </xf>
    <xf numFmtId="3" fontId="2" fillId="2" borderId="1" xfId="0" applyNumberFormat="1" applyFont="1" applyFill="1" applyBorder="1" applyAlignment="1">
      <alignment horizontal="left" vertical="top"/>
    </xf>
    <xf numFmtId="0" fontId="9" fillId="2" borderId="7" xfId="0" applyFont="1" applyFill="1" applyBorder="1" applyAlignment="1">
      <alignment horizontal="left" vertical="center" wrapText="1"/>
    </xf>
    <xf numFmtId="0" fontId="9" fillId="2" borderId="2" xfId="0" applyFont="1" applyFill="1" applyBorder="1" applyAlignment="1">
      <alignment horizontal="left" vertical="center" wrapText="1"/>
    </xf>
    <xf numFmtId="166" fontId="0" fillId="2" borderId="0" xfId="0" applyNumberFormat="1" applyFill="1"/>
    <xf numFmtId="3" fontId="21" fillId="2" borderId="1" xfId="0" applyNumberFormat="1" applyFont="1" applyFill="1" applyBorder="1" applyAlignment="1">
      <alignment horizontal="center" vertical="center" wrapText="1"/>
    </xf>
    <xf numFmtId="0" fontId="0" fillId="2" borderId="0" xfId="0" applyFill="1" applyAlignment="1">
      <alignment horizontal="left"/>
    </xf>
    <xf numFmtId="0" fontId="20" fillId="2" borderId="0" xfId="0" applyFont="1" applyFill="1" applyBorder="1" applyAlignment="1">
      <alignment horizontal="left" vertical="center" wrapText="1"/>
    </xf>
    <xf numFmtId="165" fontId="4" fillId="2" borderId="0" xfId="0" applyNumberFormat="1" applyFont="1" applyFill="1" applyBorder="1" applyAlignment="1">
      <alignment horizontal="center" vertical="center"/>
    </xf>
    <xf numFmtId="0" fontId="21" fillId="2" borderId="0" xfId="0" applyFont="1" applyFill="1" applyBorder="1" applyAlignment="1">
      <alignment horizontal="left" vertical="center" wrapText="1"/>
    </xf>
    <xf numFmtId="0" fontId="18" fillId="2" borderId="0" xfId="0" applyNumberFormat="1" applyFont="1" applyFill="1" applyBorder="1" applyAlignment="1">
      <alignment vertical="center" wrapText="1"/>
    </xf>
    <xf numFmtId="0" fontId="18" fillId="2" borderId="0" xfId="0" applyFont="1" applyFill="1" applyBorder="1" applyAlignment="1">
      <alignment horizontal="left" vertical="center" wrapText="1"/>
    </xf>
    <xf numFmtId="0" fontId="24" fillId="0" borderId="5" xfId="0" applyFont="1" applyBorder="1" applyAlignment="1">
      <alignment horizontal="left" vertical="center" wrapText="1"/>
    </xf>
    <xf numFmtId="1" fontId="2" fillId="2" borderId="2" xfId="0" applyNumberFormat="1" applyFont="1" applyFill="1" applyBorder="1" applyAlignment="1">
      <alignment horizontal="center" vertical="top" wrapText="1"/>
    </xf>
    <xf numFmtId="3" fontId="2" fillId="0" borderId="2" xfId="2" applyNumberFormat="1" applyFont="1" applyFill="1" applyBorder="1" applyAlignment="1">
      <alignment horizontal="center" vertical="center"/>
    </xf>
    <xf numFmtId="0" fontId="21" fillId="2" borderId="0" xfId="0" applyFont="1" applyFill="1" applyAlignment="1">
      <alignment horizontal="left" vertical="center"/>
    </xf>
    <xf numFmtId="0" fontId="2" fillId="0" borderId="2" xfId="3" applyFont="1" applyFill="1" applyBorder="1" applyAlignment="1">
      <alignment vertical="center" wrapText="1"/>
    </xf>
    <xf numFmtId="3" fontId="2" fillId="0" borderId="0" xfId="0" applyNumberFormat="1" applyFont="1" applyFill="1" applyBorder="1" applyAlignment="1">
      <alignment horizontal="center" vertical="center" wrapText="1"/>
    </xf>
    <xf numFmtId="0" fontId="2" fillId="0" borderId="0" xfId="2" applyFont="1" applyFill="1" applyBorder="1" applyAlignment="1">
      <alignment horizontal="center" vertical="center" wrapText="1"/>
    </xf>
    <xf numFmtId="3" fontId="2" fillId="0" borderId="0" xfId="2" applyNumberFormat="1" applyFont="1" applyFill="1" applyBorder="1" applyAlignment="1">
      <alignment horizontal="center" vertical="center"/>
    </xf>
    <xf numFmtId="3" fontId="2" fillId="2" borderId="0" xfId="0" applyNumberFormat="1" applyFont="1" applyFill="1"/>
    <xf numFmtId="3" fontId="2" fillId="2" borderId="0" xfId="0" applyNumberFormat="1" applyFont="1" applyFill="1" applyAlignment="1">
      <alignment wrapText="1"/>
    </xf>
    <xf numFmtId="3" fontId="4" fillId="2" borderId="0" xfId="0" applyNumberFormat="1" applyFont="1" applyFill="1"/>
    <xf numFmtId="0" fontId="9"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9" fillId="2" borderId="3" xfId="0" applyFont="1" applyFill="1" applyBorder="1" applyAlignment="1">
      <alignment vertical="center" wrapText="1"/>
    </xf>
    <xf numFmtId="0" fontId="9" fillId="2"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1" fillId="0" borderId="0" xfId="0" applyFont="1" applyFill="1" applyAlignment="1">
      <alignment wrapText="1"/>
    </xf>
    <xf numFmtId="0" fontId="9" fillId="0" borderId="0" xfId="0" applyFont="1" applyFill="1" applyAlignment="1">
      <alignment horizontal="right"/>
    </xf>
    <xf numFmtId="0" fontId="0" fillId="0" borderId="0" xfId="0" applyFill="1"/>
    <xf numFmtId="0" fontId="9" fillId="0" borderId="0" xfId="0" applyFont="1" applyFill="1" applyAlignment="1">
      <alignment vertical="top" wrapText="1"/>
    </xf>
    <xf numFmtId="0" fontId="4" fillId="0" borderId="0" xfId="0" applyFont="1" applyFill="1" applyAlignment="1">
      <alignment horizontal="left" vertical="center"/>
    </xf>
    <xf numFmtId="0" fontId="2" fillId="0" borderId="0" xfId="0" applyFont="1" applyFill="1" applyAlignment="1">
      <alignment horizontal="left"/>
    </xf>
    <xf numFmtId="0" fontId="21" fillId="0" borderId="0" xfId="0" applyFont="1" applyFill="1"/>
    <xf numFmtId="0" fontId="18" fillId="0" borderId="0"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166"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2"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3" fontId="0" fillId="0" borderId="0" xfId="0" applyNumberFormat="1" applyFill="1"/>
    <xf numFmtId="165" fontId="9"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17" fillId="0" borderId="0" xfId="0" applyFont="1" applyFill="1"/>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165" fontId="0" fillId="0" borderId="0" xfId="0" applyNumberFormat="1" applyFill="1"/>
    <xf numFmtId="1" fontId="0" fillId="0" borderId="0" xfId="0" applyNumberFormat="1" applyFill="1"/>
    <xf numFmtId="0" fontId="0" fillId="0" borderId="0" xfId="0" applyFill="1" applyAlignment="1">
      <alignment horizontal="center"/>
    </xf>
    <xf numFmtId="0" fontId="4" fillId="0" borderId="0" xfId="0" applyFont="1" applyFill="1"/>
    <xf numFmtId="0" fontId="21" fillId="0" borderId="0" xfId="0" applyFont="1" applyFill="1" applyAlignment="1">
      <alignment horizontal="center" vertical="center"/>
    </xf>
    <xf numFmtId="0" fontId="21" fillId="0" borderId="0" xfId="0" applyFont="1" applyFill="1" applyAlignment="1">
      <alignment vertical="center"/>
    </xf>
    <xf numFmtId="0" fontId="21"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top"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left" vertical="top"/>
    </xf>
    <xf numFmtId="0" fontId="5" fillId="0" borderId="1" xfId="0" applyFont="1" applyBorder="1" applyAlignment="1">
      <alignment horizontal="center" vertical="center" wrapText="1"/>
    </xf>
    <xf numFmtId="0" fontId="9" fillId="2" borderId="0"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4" xfId="0" applyNumberFormat="1" applyFont="1" applyFill="1" applyBorder="1" applyAlignment="1">
      <alignment horizontal="center" vertical="center" wrapText="1"/>
    </xf>
    <xf numFmtId="0" fontId="18" fillId="2" borderId="0" xfId="0" applyNumberFormat="1" applyFont="1" applyFill="1" applyBorder="1" applyAlignment="1">
      <alignment horizontal="left" vertical="top" wrapText="1"/>
    </xf>
    <xf numFmtId="0" fontId="2"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4" fillId="2" borderId="0" xfId="0" applyFont="1" applyFill="1" applyBorder="1" applyAlignment="1">
      <alignment vertical="center"/>
    </xf>
    <xf numFmtId="2" fontId="21" fillId="2" borderId="0" xfId="0" applyNumberFormat="1" applyFont="1" applyFill="1" applyBorder="1" applyAlignment="1">
      <alignment horizontal="center" vertical="center" wrapText="1"/>
    </xf>
    <xf numFmtId="168" fontId="2" fillId="2" borderId="3" xfId="5" applyNumberFormat="1" applyFont="1" applyFill="1" applyBorder="1" applyAlignment="1">
      <alignment vertical="center" wrapText="1"/>
    </xf>
    <xf numFmtId="168" fontId="5" fillId="2" borderId="1" xfId="5" applyNumberFormat="1" applyFont="1" applyFill="1" applyBorder="1" applyAlignment="1">
      <alignment vertical="center" wrapText="1"/>
    </xf>
    <xf numFmtId="3" fontId="0" fillId="2" borderId="0" xfId="0" applyNumberFormat="1" applyFill="1"/>
    <xf numFmtId="166" fontId="21" fillId="2" borderId="1" xfId="0" applyNumberFormat="1"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center" wrapText="1"/>
    </xf>
    <xf numFmtId="169" fontId="18"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166" fontId="18" fillId="0" borderId="1" xfId="0" applyNumberFormat="1" applyFont="1" applyBorder="1" applyAlignment="1">
      <alignment horizontal="center" vertical="center" wrapText="1"/>
    </xf>
    <xf numFmtId="166" fontId="18"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24" fillId="0" borderId="1" xfId="0" applyNumberFormat="1" applyFont="1" applyFill="1" applyBorder="1" applyAlignment="1">
      <alignment horizontal="center" vertical="center" wrapText="1"/>
    </xf>
    <xf numFmtId="166" fontId="21" fillId="0" borderId="1" xfId="0" applyNumberFormat="1" applyFont="1" applyBorder="1" applyAlignment="1">
      <alignment horizontal="center" vertical="center" wrapText="1"/>
    </xf>
    <xf numFmtId="165"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2" fillId="2" borderId="0" xfId="0" applyFont="1" applyFill="1" applyBorder="1" applyAlignment="1">
      <alignment vertical="center"/>
    </xf>
    <xf numFmtId="0" fontId="5"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66" fontId="21" fillId="2" borderId="1"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24" fillId="2" borderId="4"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166" fontId="18" fillId="2" borderId="0"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166" fontId="4" fillId="2" borderId="6" xfId="0"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xf>
    <xf numFmtId="166" fontId="21" fillId="2" borderId="4"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24" fillId="2" borderId="1" xfId="0" applyNumberFormat="1" applyFont="1" applyFill="1" applyBorder="1" applyAlignment="1">
      <alignment horizontal="center" vertical="center" wrapText="1"/>
    </xf>
    <xf numFmtId="166" fontId="20" fillId="0" borderId="1" xfId="0" applyNumberFormat="1" applyFont="1" applyBorder="1" applyAlignment="1">
      <alignment horizontal="center" vertical="center" wrapText="1"/>
    </xf>
    <xf numFmtId="166" fontId="9"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66" fontId="2" fillId="0"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2" fillId="0" borderId="1" xfId="2" applyNumberFormat="1" applyFont="1" applyFill="1" applyBorder="1" applyAlignment="1">
      <alignment horizontal="center" vertical="center" wrapText="1"/>
    </xf>
    <xf numFmtId="166" fontId="2" fillId="0" borderId="1" xfId="2" applyNumberFormat="1" applyFont="1" applyFill="1" applyBorder="1" applyAlignment="1">
      <alignment horizontal="center" vertical="center"/>
    </xf>
    <xf numFmtId="3" fontId="2"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167" fontId="4" fillId="2" borderId="4" xfId="5" applyNumberFormat="1" applyFont="1" applyFill="1" applyBorder="1" applyAlignment="1">
      <alignment horizontal="center" vertical="center"/>
    </xf>
    <xf numFmtId="1" fontId="4" fillId="2" borderId="0" xfId="0" applyNumberFormat="1" applyFont="1" applyFill="1" applyBorder="1" applyAlignment="1">
      <alignment horizontal="center" vertical="center" wrapText="1"/>
    </xf>
    <xf numFmtId="0" fontId="21" fillId="2" borderId="0" xfId="0" applyFont="1" applyFill="1" applyBorder="1" applyAlignment="1">
      <alignment horizontal="left" vertical="top" wrapText="1"/>
    </xf>
    <xf numFmtId="0" fontId="7" fillId="2" borderId="0" xfId="0" applyFont="1" applyFill="1" applyAlignment="1">
      <alignment horizontal="left" vertical="center"/>
    </xf>
    <xf numFmtId="0" fontId="9" fillId="2" borderId="0" xfId="0" applyFont="1" applyFill="1" applyAlignment="1">
      <alignment horizontal="left" vertical="top" wrapText="1"/>
    </xf>
    <xf numFmtId="0" fontId="4" fillId="2" borderId="0" xfId="0" applyFont="1" applyFill="1" applyAlignment="1">
      <alignment horizontal="left" vertical="center" wrapText="1"/>
    </xf>
    <xf numFmtId="0" fontId="21" fillId="2" borderId="0" xfId="0" applyFont="1" applyFill="1" applyAlignment="1">
      <alignment horizontal="left" vertical="top" wrapText="1"/>
    </xf>
    <xf numFmtId="0" fontId="21" fillId="2" borderId="0" xfId="0" applyFont="1" applyFill="1" applyAlignment="1">
      <alignment horizontal="left" vertical="center" wrapText="1"/>
    </xf>
    <xf numFmtId="0" fontId="23" fillId="2" borderId="0" xfId="0" applyFont="1" applyFill="1" applyAlignment="1">
      <alignment horizontal="left" vertical="top" wrapText="1"/>
    </xf>
    <xf numFmtId="0" fontId="21" fillId="2" borderId="0" xfId="0" applyFont="1" applyFill="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2" borderId="3" xfId="0" applyFont="1" applyFill="1" applyBorder="1" applyAlignment="1">
      <alignment horizontal="left" vertical="top" wrapText="1"/>
    </xf>
    <xf numFmtId="0" fontId="9" fillId="2" borderId="0" xfId="0" applyFont="1" applyFill="1" applyBorder="1" applyAlignment="1">
      <alignment horizontal="left" vertical="center" wrapText="1"/>
    </xf>
    <xf numFmtId="0" fontId="21" fillId="2" borderId="0" xfId="0" applyFont="1" applyFill="1" applyAlignment="1">
      <alignment horizontal="left" wrapText="1"/>
    </xf>
    <xf numFmtId="0" fontId="21" fillId="2" borderId="0" xfId="0" applyFont="1" applyFill="1" applyAlignment="1">
      <alignment horizontal="left"/>
    </xf>
    <xf numFmtId="0" fontId="20" fillId="2" borderId="11" xfId="0" applyFont="1" applyFill="1" applyBorder="1" applyAlignment="1">
      <alignment horizontal="left" vertical="top" wrapText="1"/>
    </xf>
    <xf numFmtId="0" fontId="20"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5" fillId="2" borderId="0" xfId="0" applyFont="1" applyFill="1" applyAlignment="1">
      <alignment horizontal="left" vertical="top" wrapText="1"/>
    </xf>
    <xf numFmtId="0" fontId="32" fillId="2" borderId="0" xfId="0" applyFont="1" applyFill="1" applyAlignment="1">
      <alignment horizontal="center"/>
    </xf>
    <xf numFmtId="0" fontId="32" fillId="2" borderId="0" xfId="0" applyFont="1" applyFill="1" applyAlignment="1">
      <alignment horizontal="left"/>
    </xf>
    <xf numFmtId="0" fontId="30" fillId="2" borderId="0" xfId="0" applyFont="1" applyFill="1" applyAlignment="1">
      <alignment horizontal="left"/>
    </xf>
    <xf numFmtId="0" fontId="30" fillId="2" borderId="0" xfId="0" applyFont="1" applyFill="1" applyBorder="1" applyAlignment="1">
      <alignment horizontal="left" vertical="top" wrapText="1"/>
    </xf>
    <xf numFmtId="0" fontId="34" fillId="2" borderId="0" xfId="0" applyFont="1" applyFill="1" applyAlignment="1">
      <alignment horizontal="left" wrapText="1"/>
    </xf>
    <xf numFmtId="0" fontId="34" fillId="2" borderId="0" xfId="0" applyFont="1" applyFill="1" applyAlignment="1">
      <alignment horizontal="left"/>
    </xf>
    <xf numFmtId="0" fontId="30" fillId="2" borderId="0" xfId="0" applyFont="1" applyFill="1" applyBorder="1" applyAlignment="1">
      <alignment horizontal="left" vertical="top"/>
    </xf>
    <xf numFmtId="0" fontId="37" fillId="2" borderId="0" xfId="0" applyFont="1" applyFill="1" applyBorder="1" applyAlignment="1">
      <alignment horizontal="left" vertical="top" wrapText="1"/>
    </xf>
    <xf numFmtId="0" fontId="32" fillId="2" borderId="0" xfId="0" applyFont="1" applyFill="1" applyAlignment="1">
      <alignment horizontal="left" wrapText="1"/>
    </xf>
    <xf numFmtId="0" fontId="34" fillId="2" borderId="0" xfId="0" applyFont="1" applyFill="1" applyAlignment="1">
      <alignment horizontal="left" vertical="top" wrapText="1"/>
    </xf>
    <xf numFmtId="0" fontId="34" fillId="2" borderId="0" xfId="0" applyFont="1" applyFill="1" applyAlignment="1">
      <alignment horizontal="left" vertical="top"/>
    </xf>
    <xf numFmtId="0" fontId="4" fillId="2" borderId="0" xfId="0" applyFont="1" applyFill="1" applyAlignment="1">
      <alignment horizontal="left"/>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2" borderId="11" xfId="0" applyFont="1" applyFill="1" applyBorder="1" applyAlignment="1">
      <alignment horizontal="left" vertical="top" wrapText="1"/>
    </xf>
    <xf numFmtId="0" fontId="4" fillId="2" borderId="0" xfId="0" applyFont="1" applyFill="1" applyAlignment="1">
      <alignment horizontal="left" vertical="center"/>
    </xf>
    <xf numFmtId="0" fontId="9" fillId="2" borderId="0" xfId="0" applyFont="1" applyFill="1" applyBorder="1" applyAlignment="1">
      <alignment horizontal="justify" vertical="top" wrapText="1"/>
    </xf>
    <xf numFmtId="0" fontId="18" fillId="2" borderId="11" xfId="0" applyFont="1" applyFill="1" applyBorder="1" applyAlignment="1">
      <alignment horizontal="left" vertical="top" wrapText="1"/>
    </xf>
    <xf numFmtId="0" fontId="4" fillId="2" borderId="11"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0" xfId="0" applyFont="1" applyFill="1" applyAlignment="1">
      <alignment horizontal="left" vertical="center" wrapText="1"/>
    </xf>
    <xf numFmtId="0" fontId="6" fillId="2" borderId="0" xfId="0" applyFont="1" applyFill="1" applyAlignment="1">
      <alignment horizontal="center"/>
    </xf>
    <xf numFmtId="0" fontId="9" fillId="2" borderId="0" xfId="0" applyFont="1" applyFill="1" applyAlignment="1">
      <alignment horizontal="left" vertical="center" wrapText="1"/>
    </xf>
    <xf numFmtId="0" fontId="9" fillId="2" borderId="0" xfId="0" applyFont="1" applyFill="1" applyAlignment="1">
      <alignment horizontal="center"/>
    </xf>
    <xf numFmtId="0" fontId="9" fillId="2" borderId="0" xfId="0" applyFont="1" applyFill="1" applyBorder="1" applyAlignment="1">
      <alignment horizontal="center" vertical="center" wrapText="1"/>
    </xf>
    <xf numFmtId="0" fontId="2" fillId="2" borderId="0" xfId="0" applyFont="1" applyFill="1" applyAlignment="1">
      <alignment horizontal="left" vertical="center"/>
    </xf>
    <xf numFmtId="0" fontId="14"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Alignment="1">
      <alignment horizontal="left" vertical="top" wrapText="1"/>
    </xf>
    <xf numFmtId="0" fontId="25" fillId="2" borderId="0" xfId="0" applyFont="1" applyFill="1" applyBorder="1" applyAlignment="1">
      <alignment horizontal="left" vertical="center" wrapText="1"/>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3" fillId="2" borderId="0" xfId="0" applyFont="1" applyFill="1" applyAlignment="1">
      <alignment horizontal="left"/>
    </xf>
    <xf numFmtId="0" fontId="21" fillId="2"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0" xfId="0" applyFont="1" applyAlignment="1">
      <alignment vertical="top" wrapText="1"/>
    </xf>
    <xf numFmtId="0" fontId="9"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left"/>
    </xf>
    <xf numFmtId="0" fontId="21" fillId="2" borderId="4"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21" fillId="2" borderId="1" xfId="0" applyFont="1" applyFill="1" applyBorder="1" applyAlignment="1">
      <alignment horizontal="center" vertical="top" wrapText="1"/>
    </xf>
    <xf numFmtId="0" fontId="18" fillId="2" borderId="4" xfId="0" applyFont="1" applyFill="1" applyBorder="1" applyAlignment="1">
      <alignment horizontal="left" wrapText="1"/>
    </xf>
    <xf numFmtId="0" fontId="18" fillId="2" borderId="10" xfId="0" applyFont="1" applyFill="1" applyBorder="1" applyAlignment="1">
      <alignment horizontal="left" wrapText="1"/>
    </xf>
    <xf numFmtId="0" fontId="18" fillId="2" borderId="8" xfId="0" applyFont="1" applyFill="1" applyBorder="1" applyAlignment="1">
      <alignment horizontal="left" wrapText="1"/>
    </xf>
    <xf numFmtId="0" fontId="8" fillId="2" borderId="0" xfId="0" applyFont="1" applyFill="1" applyAlignment="1">
      <alignment horizontal="left" vertical="center"/>
    </xf>
    <xf numFmtId="0" fontId="18" fillId="2" borderId="4"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8" xfId="0" applyFont="1" applyFill="1" applyBorder="1" applyAlignment="1">
      <alignment horizontal="center" vertical="top" wrapText="1"/>
    </xf>
    <xf numFmtId="0" fontId="21" fillId="2" borderId="4"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2" borderId="1"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8" fillId="2" borderId="4"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21" fillId="2" borderId="0" xfId="0" applyFont="1" applyFill="1" applyAlignment="1">
      <alignment horizontal="center" vertical="center"/>
    </xf>
    <xf numFmtId="0" fontId="18" fillId="2" borderId="4"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2" borderId="0" xfId="0" applyFont="1" applyFill="1" applyAlignment="1">
      <alignment horizontal="left" vertical="top" wrapText="1"/>
    </xf>
    <xf numFmtId="0" fontId="21" fillId="2" borderId="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0" fillId="2" borderId="1" xfId="0" applyFont="1" applyFill="1" applyBorder="1" applyAlignment="1">
      <alignment horizontal="center" vertical="top" wrapText="1"/>
    </xf>
    <xf numFmtId="0" fontId="24" fillId="2" borderId="4"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4"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0" xfId="0" applyFont="1" applyFill="1" applyAlignment="1">
      <alignment horizontal="center" vertical="top"/>
    </xf>
    <xf numFmtId="0" fontId="4" fillId="2" borderId="0" xfId="0" applyFont="1" applyFill="1" applyAlignment="1">
      <alignment vertical="top" wrapText="1"/>
    </xf>
    <xf numFmtId="0" fontId="2" fillId="2" borderId="0" xfId="0" applyFont="1" applyFill="1" applyAlignment="1">
      <alignment horizontal="left" vertical="top"/>
    </xf>
    <xf numFmtId="0" fontId="4" fillId="2" borderId="0" xfId="0" applyFont="1" applyFill="1" applyAlignment="1">
      <alignment horizontal="left" vertical="top"/>
    </xf>
    <xf numFmtId="0" fontId="21" fillId="2" borderId="0" xfId="0" applyFont="1" applyFill="1" applyAlignment="1">
      <alignment horizontal="left" vertical="top"/>
    </xf>
    <xf numFmtId="0" fontId="20" fillId="2" borderId="0" xfId="0" applyFont="1" applyFill="1" applyAlignment="1">
      <alignment horizontal="left"/>
    </xf>
    <xf numFmtId="0" fontId="18" fillId="2" borderId="4"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8" xfId="0" applyFont="1" applyFill="1" applyBorder="1" applyAlignment="1">
      <alignment horizontal="left" vertical="top" wrapText="1"/>
    </xf>
    <xf numFmtId="3" fontId="4" fillId="2" borderId="1" xfId="0" applyNumberFormat="1" applyFont="1" applyFill="1" applyBorder="1" applyAlignment="1">
      <alignment horizontal="center" vertical="top" wrapText="1"/>
    </xf>
    <xf numFmtId="3" fontId="4" fillId="2" borderId="4" xfId="0" applyNumberFormat="1" applyFont="1" applyFill="1" applyBorder="1" applyAlignment="1">
      <alignment horizontal="center" vertical="top" wrapText="1"/>
    </xf>
    <xf numFmtId="3" fontId="4" fillId="2" borderId="10" xfId="0" applyNumberFormat="1" applyFont="1" applyFill="1" applyBorder="1" applyAlignment="1">
      <alignment horizontal="center" vertical="top" wrapText="1"/>
    </xf>
    <xf numFmtId="3" fontId="4" fillId="2" borderId="8" xfId="0" applyNumberFormat="1" applyFont="1" applyFill="1" applyBorder="1" applyAlignment="1">
      <alignment horizontal="center" vertical="top" wrapText="1"/>
    </xf>
    <xf numFmtId="0" fontId="9" fillId="2" borderId="0" xfId="0" applyFont="1" applyFill="1" applyBorder="1" applyAlignment="1">
      <alignment horizontal="left" vertical="top"/>
    </xf>
    <xf numFmtId="0" fontId="21" fillId="0" borderId="11" xfId="0" applyFont="1" applyBorder="1" applyAlignment="1">
      <alignment horizontal="left" vertical="top" wrapText="1"/>
    </xf>
    <xf numFmtId="0" fontId="20" fillId="2" borderId="0" xfId="0" applyFont="1" applyFill="1" applyAlignment="1">
      <alignment horizontal="left" vertical="top" wrapText="1"/>
    </xf>
    <xf numFmtId="0" fontId="21" fillId="2" borderId="4"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0" xfId="0" applyFont="1" applyFill="1" applyAlignment="1">
      <alignment horizontal="left" vertical="top"/>
    </xf>
    <xf numFmtId="3" fontId="4" fillId="2" borderId="4"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18" fillId="0" borderId="4" xfId="0" applyFont="1" applyBorder="1" applyAlignment="1">
      <alignment horizontal="left" vertical="center" wrapText="1"/>
    </xf>
    <xf numFmtId="0" fontId="18" fillId="0" borderId="10" xfId="0" applyFont="1" applyBorder="1" applyAlignment="1">
      <alignment horizontal="left" vertical="center" wrapText="1"/>
    </xf>
    <xf numFmtId="0" fontId="18"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10"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0" xfId="0" applyFont="1" applyAlignment="1">
      <alignment horizontal="left"/>
    </xf>
    <xf numFmtId="0" fontId="23" fillId="0" borderId="0" xfId="0" applyFont="1" applyAlignment="1">
      <alignment horizontal="left"/>
    </xf>
    <xf numFmtId="0" fontId="20" fillId="0" borderId="0" xfId="0" applyFont="1" applyBorder="1" applyAlignment="1">
      <alignment horizontal="left" vertical="top" wrapText="1"/>
    </xf>
    <xf numFmtId="3" fontId="2" fillId="2" borderId="4" xfId="0" applyNumberFormat="1" applyFont="1" applyFill="1" applyBorder="1" applyAlignment="1">
      <alignment horizontal="center" vertical="top" wrapText="1"/>
    </xf>
    <xf numFmtId="3" fontId="2" fillId="2" borderId="10" xfId="0" applyNumberFormat="1" applyFont="1" applyFill="1" applyBorder="1" applyAlignment="1">
      <alignment horizontal="center" vertical="top" wrapText="1"/>
    </xf>
    <xf numFmtId="3" fontId="2" fillId="2" borderId="8"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1" fillId="0" borderId="0" xfId="0" applyFont="1" applyFill="1" applyAlignment="1">
      <alignment horizontal="center" wrapText="1"/>
    </xf>
    <xf numFmtId="0" fontId="4" fillId="0" borderId="0" xfId="0" applyFont="1" applyFill="1" applyAlignment="1">
      <alignment horizontal="left" vertical="center" wrapText="1"/>
    </xf>
    <xf numFmtId="0" fontId="23" fillId="0" borderId="0" xfId="0" applyFont="1" applyFill="1" applyAlignment="1">
      <alignment horizontal="left" vertical="top" wrapText="1"/>
    </xf>
    <xf numFmtId="0" fontId="9"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5"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21" fillId="0" borderId="0" xfId="0" applyFont="1" applyFill="1" applyAlignment="1">
      <alignment horizontal="left"/>
    </xf>
    <xf numFmtId="0" fontId="9" fillId="0" borderId="0" xfId="0" applyFont="1" applyFill="1" applyAlignment="1">
      <alignment horizontal="left" vertical="top" wrapText="1"/>
    </xf>
    <xf numFmtId="3" fontId="2" fillId="2" borderId="4"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cellXfs>
  <cellStyles count="6">
    <cellStyle name="Обычный" xfId="0" builtinId="0"/>
    <cellStyle name="Обычный 10" xfId="2"/>
    <cellStyle name="Обычный 12" xfId="3"/>
    <cellStyle name="Обычный 2 2" xfId="4"/>
    <cellStyle name="Обычный 4" xfId="1"/>
    <cellStyle name="Финансовый" xfId="5"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N48"/>
  <sheetViews>
    <sheetView view="pageBreakPreview" topLeftCell="A20" zoomScaleSheetLayoutView="100" workbookViewId="0">
      <selection activeCell="G16" sqref="G16"/>
    </sheetView>
  </sheetViews>
  <sheetFormatPr defaultColWidth="9.140625" defaultRowHeight="12.75"/>
  <cols>
    <col min="1" max="1" width="40.140625" style="39" customWidth="1"/>
    <col min="2" max="2" width="11.140625" style="39" customWidth="1"/>
    <col min="3" max="3" width="10.85546875" style="39" customWidth="1"/>
    <col min="4" max="4" width="10" style="39" customWidth="1"/>
    <col min="5" max="5" width="11.140625" style="39" customWidth="1"/>
    <col min="6" max="6" width="12.42578125" style="39" customWidth="1"/>
    <col min="7" max="7" width="55.5703125" style="39" customWidth="1"/>
    <col min="8" max="8" width="53.28515625" style="39" customWidth="1"/>
    <col min="9" max="9" width="7.5703125" style="39" customWidth="1"/>
    <col min="10" max="10" width="9.5703125" style="39" customWidth="1"/>
    <col min="11" max="16384" width="9.140625" style="39"/>
  </cols>
  <sheetData>
    <row r="1" spans="1:14" ht="39" customHeight="1">
      <c r="A1" s="739" t="s">
        <v>294</v>
      </c>
      <c r="B1" s="739"/>
      <c r="C1" s="739"/>
      <c r="D1" s="739"/>
      <c r="E1" s="739"/>
      <c r="F1" s="739"/>
      <c r="G1" s="739"/>
      <c r="H1" s="146"/>
      <c r="I1" s="146"/>
      <c r="J1" s="146"/>
      <c r="K1" s="146"/>
    </row>
    <row r="2" spans="1:14" ht="13.15" customHeight="1">
      <c r="A2" s="274" t="s">
        <v>146</v>
      </c>
      <c r="B2" s="273"/>
      <c r="C2" s="273"/>
      <c r="D2" s="273"/>
      <c r="E2" s="273"/>
      <c r="F2" s="273"/>
      <c r="G2" s="273"/>
      <c r="H2" s="273"/>
      <c r="I2" s="273"/>
      <c r="J2" s="281"/>
      <c r="K2" s="281"/>
    </row>
    <row r="3" spans="1:14" ht="13.5" customHeight="1">
      <c r="A3" s="51" t="s">
        <v>147</v>
      </c>
      <c r="B3" s="53"/>
      <c r="C3" s="175"/>
      <c r="D3" s="150"/>
      <c r="E3" s="176"/>
      <c r="F3" s="176"/>
      <c r="G3" s="176"/>
    </row>
    <row r="4" spans="1:14" ht="11.25" customHeight="1">
      <c r="A4" s="285" t="s">
        <v>148</v>
      </c>
      <c r="B4" s="53"/>
      <c r="C4" s="175"/>
      <c r="D4" s="150"/>
      <c r="E4" s="279"/>
      <c r="F4" s="279"/>
      <c r="G4" s="279"/>
    </row>
    <row r="5" spans="1:14" ht="12.75" customHeight="1">
      <c r="A5" s="677" t="s">
        <v>412</v>
      </c>
      <c r="B5" s="53"/>
      <c r="C5" s="175"/>
      <c r="D5" s="150"/>
      <c r="E5" s="279"/>
      <c r="F5" s="279"/>
      <c r="G5" s="279"/>
    </row>
    <row r="6" spans="1:14" ht="12.75" customHeight="1">
      <c r="A6" s="734" t="s">
        <v>255</v>
      </c>
      <c r="B6" s="734"/>
      <c r="C6" s="734"/>
      <c r="D6" s="734"/>
      <c r="E6" s="734"/>
      <c r="F6" s="734"/>
      <c r="G6" s="734"/>
      <c r="H6" s="177"/>
      <c r="I6" s="177"/>
      <c r="J6" s="177"/>
      <c r="K6" s="177"/>
    </row>
    <row r="7" spans="1:14" ht="24.75" customHeight="1">
      <c r="A7" s="735" t="s">
        <v>17</v>
      </c>
      <c r="B7" s="735"/>
      <c r="C7" s="735"/>
      <c r="D7" s="735"/>
      <c r="E7" s="735"/>
      <c r="F7" s="735"/>
      <c r="G7" s="735"/>
    </row>
    <row r="8" spans="1:14">
      <c r="A8" s="131" t="s">
        <v>4</v>
      </c>
      <c r="B8" s="51"/>
      <c r="C8" s="51"/>
      <c r="D8" s="51"/>
      <c r="E8" s="51"/>
      <c r="F8" s="51"/>
      <c r="G8" s="51"/>
      <c r="H8" s="51"/>
      <c r="I8" s="51"/>
    </row>
    <row r="9" spans="1:14">
      <c r="A9" s="40" t="s">
        <v>95</v>
      </c>
      <c r="B9" s="41"/>
      <c r="C9" s="41"/>
      <c r="D9" s="41"/>
      <c r="E9" s="41"/>
      <c r="F9" s="41"/>
      <c r="G9" s="42"/>
      <c r="H9" s="51"/>
      <c r="I9" s="51"/>
    </row>
    <row r="10" spans="1:14" ht="12.75" customHeight="1">
      <c r="A10" s="738" t="s">
        <v>96</v>
      </c>
      <c r="B10" s="738"/>
      <c r="C10" s="738"/>
      <c r="D10" s="738"/>
      <c r="E10" s="738"/>
      <c r="F10" s="738"/>
      <c r="G10" s="738"/>
      <c r="H10" s="105"/>
      <c r="I10" s="51"/>
    </row>
    <row r="11" spans="1:14">
      <c r="A11" s="40" t="s">
        <v>97</v>
      </c>
      <c r="B11" s="41"/>
      <c r="C11" s="41"/>
      <c r="D11" s="41"/>
      <c r="E11" s="41"/>
      <c r="F11" s="41"/>
      <c r="G11" s="42"/>
      <c r="H11" s="51"/>
      <c r="I11" s="51"/>
    </row>
    <row r="12" spans="1:14">
      <c r="A12" s="40" t="s">
        <v>98</v>
      </c>
      <c r="B12" s="41"/>
      <c r="C12" s="41"/>
      <c r="D12" s="41"/>
      <c r="E12" s="41"/>
      <c r="F12" s="41"/>
      <c r="G12" s="42"/>
      <c r="H12" s="51"/>
      <c r="I12" s="51"/>
    </row>
    <row r="13" spans="1:14" ht="27" customHeight="1">
      <c r="A13" s="736" t="s">
        <v>166</v>
      </c>
      <c r="B13" s="736"/>
      <c r="C13" s="736"/>
      <c r="D13" s="736"/>
      <c r="E13" s="736"/>
      <c r="F13" s="736"/>
      <c r="G13" s="736"/>
      <c r="H13" s="733"/>
      <c r="I13" s="733"/>
      <c r="J13" s="733"/>
      <c r="K13" s="733"/>
      <c r="L13" s="733"/>
      <c r="M13" s="733"/>
      <c r="N13" s="733"/>
    </row>
    <row r="14" spans="1:14" ht="24.75" customHeight="1">
      <c r="A14" s="737" t="s">
        <v>167</v>
      </c>
      <c r="B14" s="737"/>
      <c r="C14" s="737"/>
      <c r="D14" s="737"/>
      <c r="E14" s="737"/>
      <c r="F14" s="737"/>
      <c r="G14" s="737"/>
      <c r="H14" s="51"/>
      <c r="I14" s="51"/>
    </row>
    <row r="15" spans="1:14">
      <c r="A15" s="508"/>
      <c r="B15" s="508"/>
      <c r="C15" s="508"/>
      <c r="D15" s="508"/>
      <c r="E15" s="508"/>
      <c r="F15" s="508"/>
      <c r="G15" s="508"/>
      <c r="H15" s="51"/>
      <c r="I15" s="51"/>
    </row>
    <row r="16" spans="1:14" ht="29.25" customHeight="1">
      <c r="A16" s="50" t="s">
        <v>5</v>
      </c>
      <c r="B16" s="130" t="s">
        <v>1</v>
      </c>
      <c r="C16" s="130" t="s">
        <v>69</v>
      </c>
      <c r="D16" s="130" t="s">
        <v>70</v>
      </c>
      <c r="E16" s="130" t="s">
        <v>71</v>
      </c>
      <c r="F16" s="130" t="s">
        <v>72</v>
      </c>
      <c r="G16" s="130" t="s">
        <v>73</v>
      </c>
      <c r="H16" s="129"/>
      <c r="I16" s="129"/>
    </row>
    <row r="17" spans="1:8" ht="15" customHeight="1">
      <c r="A17" s="92" t="s">
        <v>44</v>
      </c>
      <c r="B17" s="37" t="s">
        <v>3</v>
      </c>
      <c r="C17" s="90">
        <f>C34</f>
        <v>1209832</v>
      </c>
      <c r="D17" s="90">
        <f t="shared" ref="D17:F17" si="0">D34</f>
        <v>1209831.0190000001</v>
      </c>
      <c r="E17" s="90">
        <f t="shared" si="0"/>
        <v>-0.98099999991245568</v>
      </c>
      <c r="F17" s="90">
        <f t="shared" si="0"/>
        <v>99.999918914361672</v>
      </c>
      <c r="G17" s="99" t="s">
        <v>414</v>
      </c>
    </row>
    <row r="18" spans="1:8" s="53" customFormat="1">
      <c r="A18" s="50" t="s">
        <v>6</v>
      </c>
      <c r="B18" s="441" t="s">
        <v>3</v>
      </c>
      <c r="C18" s="87">
        <f>C17</f>
        <v>1209832</v>
      </c>
      <c r="D18" s="69">
        <f>D17</f>
        <v>1209831.0190000001</v>
      </c>
      <c r="E18" s="87">
        <f>E17</f>
        <v>-0.98099999991245568</v>
      </c>
      <c r="F18" s="87">
        <f>D18/C18*100</f>
        <v>99.999918914361672</v>
      </c>
      <c r="G18" s="452"/>
    </row>
    <row r="19" spans="1:8" ht="26.25" customHeight="1">
      <c r="A19" s="50" t="s">
        <v>99</v>
      </c>
      <c r="B19" s="440" t="s">
        <v>1</v>
      </c>
      <c r="C19" s="440" t="s">
        <v>69</v>
      </c>
      <c r="D19" s="440" t="s">
        <v>70</v>
      </c>
      <c r="E19" s="440" t="s">
        <v>71</v>
      </c>
      <c r="F19" s="440" t="s">
        <v>72</v>
      </c>
      <c r="G19" s="440" t="s">
        <v>73</v>
      </c>
    </row>
    <row r="20" spans="1:8" ht="40.5" customHeight="1">
      <c r="A20" s="73" t="s">
        <v>415</v>
      </c>
      <c r="B20" s="2" t="s">
        <v>67</v>
      </c>
      <c r="C20" s="326">
        <f>C38</f>
        <v>60</v>
      </c>
      <c r="D20" s="326">
        <v>60</v>
      </c>
      <c r="E20" s="326">
        <f>D20-C20</f>
        <v>0</v>
      </c>
      <c r="F20" s="68">
        <f>D20/C20*100</f>
        <v>100</v>
      </c>
      <c r="G20" s="341" t="s">
        <v>74</v>
      </c>
    </row>
    <row r="21" spans="1:8" ht="27.75" customHeight="1">
      <c r="A21" s="740" t="s">
        <v>2</v>
      </c>
      <c r="B21" s="742" t="s">
        <v>1</v>
      </c>
      <c r="C21" s="740" t="s">
        <v>69</v>
      </c>
      <c r="D21" s="740" t="s">
        <v>70</v>
      </c>
      <c r="E21" s="740" t="s">
        <v>71</v>
      </c>
      <c r="F21" s="740" t="s">
        <v>72</v>
      </c>
      <c r="G21" s="740" t="s">
        <v>73</v>
      </c>
    </row>
    <row r="22" spans="1:8">
      <c r="A22" s="741"/>
      <c r="B22" s="742"/>
      <c r="C22" s="741"/>
      <c r="D22" s="741"/>
      <c r="E22" s="741"/>
      <c r="F22" s="741"/>
      <c r="G22" s="741"/>
    </row>
    <row r="23" spans="1:8">
      <c r="A23" s="163" t="s">
        <v>152</v>
      </c>
      <c r="B23" s="31" t="s">
        <v>11</v>
      </c>
      <c r="C23" s="22">
        <v>233</v>
      </c>
      <c r="D23" s="562">
        <v>216</v>
      </c>
      <c r="E23" s="562">
        <f>D23-C23</f>
        <v>-17</v>
      </c>
      <c r="F23" s="179">
        <f>D23/C23*100</f>
        <v>92.703862660944196</v>
      </c>
      <c r="G23" s="468" t="s">
        <v>295</v>
      </c>
    </row>
    <row r="24" spans="1:8">
      <c r="A24" s="163" t="s">
        <v>247</v>
      </c>
      <c r="B24" s="444" t="s">
        <v>11</v>
      </c>
      <c r="C24" s="22">
        <v>63</v>
      </c>
      <c r="D24" s="562">
        <v>51</v>
      </c>
      <c r="E24" s="562">
        <f>D24-C24</f>
        <v>-12</v>
      </c>
      <c r="F24" s="179">
        <f>D24/C24*100</f>
        <v>80.952380952380949</v>
      </c>
      <c r="G24" s="468" t="s">
        <v>248</v>
      </c>
    </row>
    <row r="25" spans="1:8" ht="38.25" customHeight="1">
      <c r="A25" s="406" t="s">
        <v>217</v>
      </c>
      <c r="B25" s="2" t="s">
        <v>67</v>
      </c>
      <c r="C25" s="562">
        <f>C38</f>
        <v>60</v>
      </c>
      <c r="D25" s="562">
        <f t="shared" ref="D25:F25" si="1">D38</f>
        <v>60</v>
      </c>
      <c r="E25" s="562">
        <f t="shared" si="1"/>
        <v>0</v>
      </c>
      <c r="F25" s="468">
        <f t="shared" si="1"/>
        <v>100</v>
      </c>
      <c r="G25" s="468" t="s">
        <v>74</v>
      </c>
    </row>
    <row r="26" spans="1:8" ht="27.75" customHeight="1">
      <c r="A26" s="406" t="s">
        <v>218</v>
      </c>
      <c r="B26" s="2" t="s">
        <v>11</v>
      </c>
      <c r="C26" s="22">
        <f>C39</f>
        <v>161900</v>
      </c>
      <c r="D26" s="22">
        <f t="shared" ref="D26:F26" si="2">D39</f>
        <v>229311</v>
      </c>
      <c r="E26" s="22">
        <f t="shared" si="2"/>
        <v>67411</v>
      </c>
      <c r="F26" s="68">
        <f t="shared" si="2"/>
        <v>141.63743051266212</v>
      </c>
      <c r="G26" s="676" t="s">
        <v>136</v>
      </c>
    </row>
    <row r="27" spans="1:8">
      <c r="A27" s="521"/>
      <c r="B27" s="519"/>
      <c r="C27" s="127"/>
      <c r="D27" s="127"/>
      <c r="E27" s="127"/>
      <c r="F27" s="126"/>
      <c r="G27" s="520"/>
    </row>
    <row r="28" spans="1:8" s="42" customFormat="1">
      <c r="A28" s="57" t="s">
        <v>50</v>
      </c>
      <c r="B28" s="445"/>
      <c r="C28" s="59"/>
      <c r="D28" s="59"/>
      <c r="E28" s="59"/>
      <c r="F28" s="59"/>
      <c r="G28" s="59"/>
      <c r="H28" s="59"/>
    </row>
    <row r="29" spans="1:8" s="42" customFormat="1">
      <c r="A29" s="40" t="s">
        <v>10</v>
      </c>
      <c r="B29" s="445"/>
      <c r="C29" s="59"/>
      <c r="D29" s="59"/>
      <c r="E29" s="59"/>
      <c r="F29" s="59"/>
      <c r="G29" s="59"/>
      <c r="H29" s="59"/>
    </row>
    <row r="30" spans="1:8" s="42" customFormat="1" ht="12.75" customHeight="1">
      <c r="A30" s="744" t="s">
        <v>22</v>
      </c>
      <c r="B30" s="744"/>
      <c r="C30" s="744"/>
      <c r="D30" s="744"/>
      <c r="E30" s="744"/>
      <c r="F30" s="744"/>
      <c r="G30" s="744"/>
      <c r="H30" s="454"/>
    </row>
    <row r="31" spans="1:8" s="42" customFormat="1" ht="12" customHeight="1">
      <c r="A31" s="60" t="s">
        <v>7</v>
      </c>
      <c r="B31" s="445"/>
      <c r="C31" s="59"/>
      <c r="D31" s="59"/>
      <c r="E31" s="59"/>
      <c r="F31" s="59"/>
      <c r="G31" s="59"/>
      <c r="H31" s="59"/>
    </row>
    <row r="32" spans="1:8" s="42" customFormat="1" ht="24.75" customHeight="1">
      <c r="A32" s="743" t="s">
        <v>246</v>
      </c>
      <c r="B32" s="743"/>
      <c r="C32" s="743"/>
      <c r="D32" s="743"/>
      <c r="E32" s="743"/>
      <c r="F32" s="743"/>
      <c r="G32" s="743"/>
      <c r="H32" s="61"/>
    </row>
    <row r="33" spans="1:8" s="42" customFormat="1" ht="38.25">
      <c r="A33" s="74" t="s">
        <v>2</v>
      </c>
      <c r="B33" s="104" t="s">
        <v>221</v>
      </c>
      <c r="C33" s="441" t="s">
        <v>69</v>
      </c>
      <c r="D33" s="441" t="s">
        <v>70</v>
      </c>
      <c r="E33" s="441" t="s">
        <v>71</v>
      </c>
      <c r="F33" s="441" t="s">
        <v>72</v>
      </c>
      <c r="G33" s="315" t="s">
        <v>73</v>
      </c>
      <c r="H33" s="159"/>
    </row>
    <row r="34" spans="1:8" s="42" customFormat="1" ht="13.5" customHeight="1">
      <c r="A34" s="92" t="s">
        <v>44</v>
      </c>
      <c r="B34" s="37" t="s">
        <v>3</v>
      </c>
      <c r="C34" s="90">
        <v>1209832</v>
      </c>
      <c r="D34" s="90">
        <v>1209831.0190000001</v>
      </c>
      <c r="E34" s="90">
        <f>D34-C34</f>
        <v>-0.98099999991245568</v>
      </c>
      <c r="F34" s="90">
        <f t="shared" ref="F34:F39" si="3">D34/C34*100</f>
        <v>99.999918914361672</v>
      </c>
      <c r="G34" s="99" t="s">
        <v>414</v>
      </c>
    </row>
    <row r="35" spans="1:8" s="453" customFormat="1">
      <c r="A35" s="50" t="s">
        <v>6</v>
      </c>
      <c r="B35" s="441" t="s">
        <v>3</v>
      </c>
      <c r="C35" s="87">
        <f>C34</f>
        <v>1209832</v>
      </c>
      <c r="D35" s="87">
        <f>D34</f>
        <v>1209831.0190000001</v>
      </c>
      <c r="E35" s="87">
        <f>E34</f>
        <v>-0.98099999991245568</v>
      </c>
      <c r="F35" s="87">
        <f t="shared" si="3"/>
        <v>99.999918914361672</v>
      </c>
      <c r="G35" s="99"/>
    </row>
    <row r="36" spans="1:8" s="42" customFormat="1">
      <c r="A36" s="509" t="s">
        <v>152</v>
      </c>
      <c r="B36" s="444" t="s">
        <v>11</v>
      </c>
      <c r="C36" s="22">
        <v>233</v>
      </c>
      <c r="D36" s="562">
        <v>218</v>
      </c>
      <c r="E36" s="562">
        <f>D36-C36</f>
        <v>-15</v>
      </c>
      <c r="F36" s="179">
        <f t="shared" si="3"/>
        <v>93.562231759656655</v>
      </c>
      <c r="G36" s="468" t="s">
        <v>295</v>
      </c>
    </row>
    <row r="37" spans="1:8" s="42" customFormat="1">
      <c r="A37" s="509" t="s">
        <v>247</v>
      </c>
      <c r="B37" s="444" t="s">
        <v>11</v>
      </c>
      <c r="C37" s="22">
        <v>63</v>
      </c>
      <c r="D37" s="562">
        <v>51</v>
      </c>
      <c r="E37" s="562">
        <f>D37-C37</f>
        <v>-12</v>
      </c>
      <c r="F37" s="179">
        <f t="shared" si="3"/>
        <v>80.952380952380949</v>
      </c>
      <c r="G37" s="446" t="s">
        <v>248</v>
      </c>
    </row>
    <row r="38" spans="1:8" s="42" customFormat="1" ht="39" customHeight="1">
      <c r="A38" s="4" t="s">
        <v>217</v>
      </c>
      <c r="B38" s="2" t="s">
        <v>67</v>
      </c>
      <c r="C38" s="562">
        <v>60</v>
      </c>
      <c r="D38" s="562">
        <v>60</v>
      </c>
      <c r="E38" s="562">
        <f>D38-C38</f>
        <v>0</v>
      </c>
      <c r="F38" s="72">
        <f t="shared" si="3"/>
        <v>100</v>
      </c>
      <c r="G38" s="446" t="s">
        <v>74</v>
      </c>
    </row>
    <row r="39" spans="1:8" s="42" customFormat="1" ht="28.5" customHeight="1">
      <c r="A39" s="4" t="s">
        <v>218</v>
      </c>
      <c r="B39" s="2" t="s">
        <v>11</v>
      </c>
      <c r="C39" s="22">
        <v>161900</v>
      </c>
      <c r="D39" s="22">
        <v>229311</v>
      </c>
      <c r="E39" s="22">
        <f>D39-C39</f>
        <v>67411</v>
      </c>
      <c r="F39" s="178">
        <f t="shared" si="3"/>
        <v>141.63743051266212</v>
      </c>
      <c r="G39" s="542" t="s">
        <v>136</v>
      </c>
    </row>
    <row r="41" spans="1:8" ht="27" customHeight="1">
      <c r="A41" s="732" t="s">
        <v>411</v>
      </c>
      <c r="B41" s="732"/>
      <c r="C41" s="732"/>
      <c r="D41" s="732"/>
      <c r="E41" s="148"/>
      <c r="F41" s="148"/>
      <c r="G41" s="540" t="s">
        <v>219</v>
      </c>
    </row>
    <row r="42" spans="1:8" ht="15">
      <c r="A42" s="670"/>
      <c r="B42" s="670"/>
      <c r="C42" s="670"/>
      <c r="D42" s="670"/>
      <c r="E42" s="148"/>
      <c r="F42" s="148"/>
      <c r="G42" s="674"/>
    </row>
    <row r="43" spans="1:8" ht="12" customHeight="1">
      <c r="A43" s="439"/>
      <c r="B43" s="439"/>
      <c r="C43" s="439"/>
      <c r="D43" s="439"/>
      <c r="E43" s="148"/>
      <c r="F43" s="148"/>
      <c r="G43" s="443"/>
    </row>
    <row r="44" spans="1:8">
      <c r="A44" s="732" t="s">
        <v>410</v>
      </c>
      <c r="B44" s="732"/>
      <c r="C44" s="732"/>
      <c r="D44" s="732"/>
      <c r="E44" s="40"/>
      <c r="F44" s="40"/>
      <c r="G44" s="541" t="s">
        <v>296</v>
      </c>
    </row>
    <row r="48" spans="1:8">
      <c r="G48" s="149"/>
    </row>
  </sheetData>
  <mergeCells count="18">
    <mergeCell ref="A1:G1"/>
    <mergeCell ref="E21:E22"/>
    <mergeCell ref="F21:F22"/>
    <mergeCell ref="G21:G22"/>
    <mergeCell ref="A41:D41"/>
    <mergeCell ref="A21:A22"/>
    <mergeCell ref="D21:D22"/>
    <mergeCell ref="B21:B22"/>
    <mergeCell ref="C21:C22"/>
    <mergeCell ref="A32:G32"/>
    <mergeCell ref="A30:G30"/>
    <mergeCell ref="A44:D44"/>
    <mergeCell ref="H13:N13"/>
    <mergeCell ref="A6:G6"/>
    <mergeCell ref="A7:G7"/>
    <mergeCell ref="A13:G13"/>
    <mergeCell ref="A14:G14"/>
    <mergeCell ref="A10:G10"/>
  </mergeCells>
  <pageMargins left="0.51181102362204722" right="0.31496062992125984" top="0.59055118110236227" bottom="0.59055118110236227" header="0.31496062992125984" footer="0.31496062992125984"/>
  <pageSetup paperSize="9" scale="93" fitToHeight="2" orientation="landscape" r:id="rId1"/>
  <rowBreaks count="1" manualBreakCount="1">
    <brk id="27" max="6" man="1"/>
  </rowBreaks>
</worksheet>
</file>

<file path=xl/worksheets/sheet10.xml><?xml version="1.0" encoding="utf-8"?>
<worksheet xmlns="http://schemas.openxmlformats.org/spreadsheetml/2006/main" xmlns:r="http://schemas.openxmlformats.org/officeDocument/2006/relationships">
  <sheetPr>
    <tabColor rgb="FFFFFF00"/>
    <pageSetUpPr fitToPage="1"/>
  </sheetPr>
  <dimension ref="A1:L58"/>
  <sheetViews>
    <sheetView view="pageBreakPreview" topLeftCell="A37" zoomScaleSheetLayoutView="100" workbookViewId="0">
      <selection activeCell="F14" sqref="F14"/>
    </sheetView>
  </sheetViews>
  <sheetFormatPr defaultColWidth="9.140625" defaultRowHeight="12.75"/>
  <cols>
    <col min="1" max="1" width="43.28515625" style="42" customWidth="1"/>
    <col min="2" max="2" width="9.5703125" style="42" bestFit="1" customWidth="1"/>
    <col min="3" max="4" width="8.7109375" style="42" customWidth="1"/>
    <col min="5" max="5" width="11.42578125" style="42" customWidth="1"/>
    <col min="6" max="6" width="12" style="42" customWidth="1"/>
    <col min="7" max="7" width="47.140625" style="42" customWidth="1"/>
    <col min="8" max="8" width="15.42578125" style="42" customWidth="1"/>
    <col min="9" max="16384" width="9.140625" style="42"/>
  </cols>
  <sheetData>
    <row r="1" spans="1:12" s="39" customFormat="1" ht="40.5" customHeight="1">
      <c r="A1" s="739" t="s">
        <v>294</v>
      </c>
      <c r="B1" s="739"/>
      <c r="C1" s="739"/>
      <c r="D1" s="739"/>
      <c r="E1" s="739"/>
      <c r="F1" s="739"/>
      <c r="G1" s="739"/>
      <c r="H1" s="442"/>
      <c r="I1" s="442"/>
      <c r="J1" s="442"/>
      <c r="K1" s="442"/>
    </row>
    <row r="2" spans="1:12" ht="11.25" customHeight="1">
      <c r="A2" s="160"/>
      <c r="B2" s="160"/>
      <c r="C2" s="160"/>
      <c r="D2" s="160"/>
      <c r="E2" s="160"/>
      <c r="F2" s="160"/>
      <c r="G2" s="160"/>
      <c r="H2" s="146"/>
    </row>
    <row r="3" spans="1:12" s="39" customFormat="1" ht="12.75" customHeight="1">
      <c r="A3" s="734" t="s">
        <v>255</v>
      </c>
      <c r="B3" s="734"/>
      <c r="C3" s="734"/>
      <c r="D3" s="734"/>
      <c r="E3" s="734"/>
      <c r="F3" s="734"/>
      <c r="G3" s="734"/>
      <c r="H3" s="734"/>
      <c r="I3" s="177"/>
      <c r="J3" s="177"/>
      <c r="K3" s="177"/>
    </row>
    <row r="4" spans="1:12">
      <c r="A4" s="745" t="s">
        <v>52</v>
      </c>
      <c r="B4" s="745"/>
      <c r="C4" s="745"/>
      <c r="D4" s="745"/>
      <c r="E4" s="745"/>
      <c r="F4" s="745"/>
      <c r="G4" s="745"/>
      <c r="H4" s="217"/>
    </row>
    <row r="5" spans="1:12">
      <c r="A5" s="40" t="s">
        <v>4</v>
      </c>
      <c r="B5" s="41"/>
      <c r="C5" s="41"/>
      <c r="D5" s="41"/>
      <c r="E5" s="41"/>
      <c r="F5" s="41"/>
      <c r="G5" s="41"/>
    </row>
    <row r="6" spans="1:12">
      <c r="A6" s="746" t="s">
        <v>85</v>
      </c>
      <c r="B6" s="746"/>
      <c r="C6" s="746"/>
      <c r="D6" s="746"/>
      <c r="E6" s="746"/>
      <c r="F6" s="746"/>
      <c r="G6" s="746"/>
    </row>
    <row r="7" spans="1:12">
      <c r="A7" s="789" t="s">
        <v>86</v>
      </c>
      <c r="B7" s="789"/>
      <c r="C7" s="789"/>
      <c r="D7" s="789"/>
      <c r="E7" s="789"/>
      <c r="F7" s="789"/>
      <c r="G7" s="789"/>
    </row>
    <row r="8" spans="1:12">
      <c r="A8" s="746" t="s">
        <v>87</v>
      </c>
      <c r="B8" s="746"/>
      <c r="C8" s="746"/>
      <c r="D8" s="746"/>
      <c r="E8" s="746"/>
      <c r="F8" s="746"/>
      <c r="G8" s="746"/>
    </row>
    <row r="9" spans="1:12">
      <c r="A9" s="40" t="s">
        <v>88</v>
      </c>
      <c r="B9" s="41"/>
      <c r="C9" s="41"/>
      <c r="D9" s="41"/>
      <c r="E9" s="41"/>
      <c r="F9" s="41"/>
      <c r="G9" s="41"/>
    </row>
    <row r="10" spans="1:12" ht="25.5" customHeight="1">
      <c r="A10" s="736" t="s">
        <v>188</v>
      </c>
      <c r="B10" s="736"/>
      <c r="C10" s="736"/>
      <c r="D10" s="736"/>
      <c r="E10" s="736"/>
      <c r="F10" s="736"/>
      <c r="G10" s="736"/>
      <c r="H10" s="146"/>
      <c r="I10" s="146"/>
      <c r="J10" s="146"/>
      <c r="K10" s="146"/>
      <c r="L10" s="146"/>
    </row>
    <row r="11" spans="1:12" ht="36" customHeight="1">
      <c r="A11" s="790" t="s">
        <v>189</v>
      </c>
      <c r="B11" s="790"/>
      <c r="C11" s="790"/>
      <c r="D11" s="790"/>
      <c r="E11" s="790"/>
      <c r="F11" s="790"/>
      <c r="G11" s="790"/>
      <c r="H11" s="146"/>
      <c r="I11" s="61"/>
      <c r="J11" s="61"/>
      <c r="K11" s="61"/>
      <c r="L11" s="61"/>
    </row>
    <row r="12" spans="1:12" ht="4.5" customHeight="1">
      <c r="A12" s="162"/>
      <c r="B12" s="41"/>
      <c r="C12" s="41"/>
      <c r="D12" s="41"/>
      <c r="E12" s="41"/>
      <c r="F12" s="41"/>
      <c r="G12" s="41"/>
    </row>
    <row r="13" spans="1:12" ht="43.5" customHeight="1">
      <c r="A13" s="74" t="s">
        <v>5</v>
      </c>
      <c r="B13" s="74" t="s">
        <v>1</v>
      </c>
      <c r="C13" s="136" t="s">
        <v>69</v>
      </c>
      <c r="D13" s="136" t="s">
        <v>70</v>
      </c>
      <c r="E13" s="136" t="s">
        <v>71</v>
      </c>
      <c r="F13" s="136" t="s">
        <v>72</v>
      </c>
      <c r="G13" s="136" t="s">
        <v>73</v>
      </c>
    </row>
    <row r="14" spans="1:12" ht="66.75" customHeight="1">
      <c r="A14" s="190" t="s">
        <v>353</v>
      </c>
      <c r="B14" s="26" t="s">
        <v>28</v>
      </c>
      <c r="C14" s="317">
        <f>C15</f>
        <v>201416</v>
      </c>
      <c r="D14" s="317">
        <f>D15</f>
        <v>201412.6</v>
      </c>
      <c r="E14" s="79">
        <f>D14-C14</f>
        <v>-3.3999999999941792</v>
      </c>
      <c r="F14" s="79">
        <f>D14/C14*100</f>
        <v>99.998311951384196</v>
      </c>
      <c r="G14" s="81" t="s">
        <v>440</v>
      </c>
    </row>
    <row r="15" spans="1:12" ht="38.25">
      <c r="A15" s="286" t="s">
        <v>6</v>
      </c>
      <c r="B15" s="63" t="s">
        <v>28</v>
      </c>
      <c r="C15" s="692">
        <f>C29+C40</f>
        <v>201416</v>
      </c>
      <c r="D15" s="692">
        <f>D29+D40</f>
        <v>201412.6</v>
      </c>
      <c r="E15" s="80">
        <f>D15-C15</f>
        <v>-3.3999999999941792</v>
      </c>
      <c r="F15" s="79">
        <f>D15/C15*100</f>
        <v>99.998311951384196</v>
      </c>
      <c r="G15" s="81" t="s">
        <v>440</v>
      </c>
    </row>
    <row r="16" spans="1:12">
      <c r="A16" s="165" t="s">
        <v>81</v>
      </c>
      <c r="B16" s="63"/>
      <c r="C16" s="74"/>
      <c r="D16" s="74"/>
      <c r="E16" s="74"/>
      <c r="F16" s="74"/>
      <c r="G16" s="275"/>
    </row>
    <row r="17" spans="1:8" ht="54.75" customHeight="1">
      <c r="A17" s="65" t="s">
        <v>347</v>
      </c>
      <c r="B17" s="282" t="s">
        <v>11</v>
      </c>
      <c r="C17" s="282">
        <v>180</v>
      </c>
      <c r="D17" s="330">
        <v>775</v>
      </c>
      <c r="E17" s="330">
        <f>D17-C17</f>
        <v>595</v>
      </c>
      <c r="F17" s="318">
        <f>D17/C17*100</f>
        <v>430.55555555555554</v>
      </c>
      <c r="G17" s="255" t="s">
        <v>225</v>
      </c>
    </row>
    <row r="18" spans="1:8">
      <c r="A18" s="57" t="s">
        <v>68</v>
      </c>
      <c r="B18" s="186"/>
      <c r="C18" s="59"/>
      <c r="D18" s="59"/>
      <c r="E18" s="59"/>
      <c r="F18" s="59"/>
      <c r="G18" s="59"/>
    </row>
    <row r="19" spans="1:8">
      <c r="A19" s="40" t="s">
        <v>10</v>
      </c>
      <c r="B19" s="186"/>
      <c r="C19" s="59"/>
      <c r="D19" s="59"/>
      <c r="E19" s="59"/>
      <c r="F19" s="59"/>
      <c r="G19" s="59"/>
    </row>
    <row r="20" spans="1:8" ht="12.75" customHeight="1">
      <c r="A20" s="744" t="s">
        <v>22</v>
      </c>
      <c r="B20" s="744"/>
      <c r="C20" s="744"/>
      <c r="D20" s="744"/>
      <c r="E20" s="744"/>
      <c r="F20" s="744"/>
      <c r="G20" s="744"/>
    </row>
    <row r="21" spans="1:8" ht="17.25" customHeight="1">
      <c r="A21" s="60" t="s">
        <v>7</v>
      </c>
      <c r="B21" s="186"/>
      <c r="C21" s="59"/>
      <c r="D21" s="59"/>
      <c r="E21" s="59"/>
      <c r="F21" s="59"/>
      <c r="G21" s="59"/>
    </row>
    <row r="22" spans="1:8" ht="40.9" customHeight="1">
      <c r="A22" s="732" t="s">
        <v>190</v>
      </c>
      <c r="B22" s="732"/>
      <c r="C22" s="732"/>
      <c r="D22" s="732"/>
      <c r="E22" s="732"/>
      <c r="F22" s="732"/>
      <c r="G22" s="732"/>
      <c r="H22" s="135"/>
    </row>
    <row r="23" spans="1:8" ht="8.25" customHeight="1">
      <c r="A23" s="58"/>
      <c r="B23" s="186"/>
      <c r="C23" s="59"/>
      <c r="D23" s="59"/>
      <c r="E23" s="59"/>
      <c r="F23" s="59"/>
      <c r="G23" s="59"/>
    </row>
    <row r="24" spans="1:8" ht="38.25" customHeight="1">
      <c r="A24" s="74" t="s">
        <v>2</v>
      </c>
      <c r="B24" s="74" t="s">
        <v>1</v>
      </c>
      <c r="C24" s="136" t="s">
        <v>69</v>
      </c>
      <c r="D24" s="136" t="s">
        <v>70</v>
      </c>
      <c r="E24" s="136" t="s">
        <v>71</v>
      </c>
      <c r="F24" s="136" t="s">
        <v>72</v>
      </c>
      <c r="G24" s="136" t="s">
        <v>73</v>
      </c>
    </row>
    <row r="25" spans="1:8" ht="25.5" customHeight="1">
      <c r="A25" s="163" t="s">
        <v>55</v>
      </c>
      <c r="B25" s="26" t="s">
        <v>31</v>
      </c>
      <c r="C25" s="31">
        <v>180</v>
      </c>
      <c r="D25" s="180">
        <v>775</v>
      </c>
      <c r="E25" s="180">
        <f>D25-C25</f>
        <v>595</v>
      </c>
      <c r="F25" s="22">
        <f>D25/C25*100</f>
        <v>430.55555555555554</v>
      </c>
      <c r="G25" s="99" t="s">
        <v>226</v>
      </c>
    </row>
    <row r="26" spans="1:8" ht="38.25" customHeight="1">
      <c r="A26" s="329" t="s">
        <v>352</v>
      </c>
      <c r="B26" s="26" t="s">
        <v>31</v>
      </c>
      <c r="C26" s="31">
        <v>78</v>
      </c>
      <c r="D26" s="180">
        <v>66</v>
      </c>
      <c r="E26" s="180">
        <f>D26-C26</f>
        <v>-12</v>
      </c>
      <c r="F26" s="22">
        <f>D26/C26*100</f>
        <v>84.615384615384613</v>
      </c>
      <c r="G26" s="22" t="s">
        <v>346</v>
      </c>
    </row>
    <row r="27" spans="1:8" ht="39" customHeight="1">
      <c r="A27" s="168" t="s">
        <v>32</v>
      </c>
      <c r="B27" s="74" t="s">
        <v>1</v>
      </c>
      <c r="C27" s="136" t="s">
        <v>69</v>
      </c>
      <c r="D27" s="136" t="s">
        <v>70</v>
      </c>
      <c r="E27" s="136" t="s">
        <v>71</v>
      </c>
      <c r="F27" s="136" t="s">
        <v>72</v>
      </c>
      <c r="G27" s="136" t="s">
        <v>73</v>
      </c>
    </row>
    <row r="28" spans="1:8" ht="63.75">
      <c r="A28" s="190" t="s">
        <v>353</v>
      </c>
      <c r="B28" s="75" t="s">
        <v>33</v>
      </c>
      <c r="C28" s="693">
        <v>191422</v>
      </c>
      <c r="D28" s="693">
        <v>191418.6</v>
      </c>
      <c r="E28" s="718">
        <f>D28-C28</f>
        <v>-3.3999999999941792</v>
      </c>
      <c r="F28" s="268">
        <f>D28/C28*100</f>
        <v>99.998223819623661</v>
      </c>
      <c r="G28" s="468" t="s">
        <v>74</v>
      </c>
      <c r="H28" s="148"/>
    </row>
    <row r="29" spans="1:8">
      <c r="A29" s="263" t="s">
        <v>34</v>
      </c>
      <c r="B29" s="74" t="s">
        <v>33</v>
      </c>
      <c r="C29" s="692">
        <f>C28</f>
        <v>191422</v>
      </c>
      <c r="D29" s="692">
        <f>D28</f>
        <v>191418.6</v>
      </c>
      <c r="E29" s="295">
        <f>D29-C29</f>
        <v>-3.3999999999941792</v>
      </c>
      <c r="F29" s="87">
        <f>D29/C29*100</f>
        <v>99.998223819623661</v>
      </c>
      <c r="G29" s="480" t="s">
        <v>74</v>
      </c>
    </row>
    <row r="30" spans="1:8" ht="8.25" customHeight="1"/>
    <row r="31" spans="1:8">
      <c r="A31" s="57" t="s">
        <v>37</v>
      </c>
      <c r="B31" s="474"/>
      <c r="C31" s="59"/>
      <c r="D31" s="59"/>
      <c r="E31" s="59"/>
      <c r="F31" s="59"/>
      <c r="G31" s="59"/>
      <c r="H31" s="59"/>
    </row>
    <row r="32" spans="1:8">
      <c r="A32" s="40" t="s">
        <v>10</v>
      </c>
      <c r="B32" s="474"/>
      <c r="C32" s="59"/>
      <c r="D32" s="59"/>
      <c r="E32" s="59"/>
      <c r="F32" s="59"/>
      <c r="G32" s="59"/>
      <c r="H32" s="59"/>
    </row>
    <row r="33" spans="1:8" ht="14.25" customHeight="1">
      <c r="A33" s="744" t="s">
        <v>277</v>
      </c>
      <c r="B33" s="744"/>
      <c r="C33" s="744"/>
      <c r="D33" s="744"/>
      <c r="E33" s="744"/>
      <c r="F33" s="744"/>
      <c r="G33" s="744"/>
      <c r="H33" s="744"/>
    </row>
    <row r="34" spans="1:8" ht="12.75" customHeight="1">
      <c r="A34" s="60" t="s">
        <v>276</v>
      </c>
      <c r="B34" s="474"/>
      <c r="C34" s="59"/>
      <c r="D34" s="59"/>
      <c r="E34" s="59"/>
      <c r="F34" s="59"/>
      <c r="G34" s="59"/>
      <c r="H34" s="59"/>
    </row>
    <row r="35" spans="1:8" ht="38.25" customHeight="1">
      <c r="A35" s="732" t="s">
        <v>190</v>
      </c>
      <c r="B35" s="732"/>
      <c r="C35" s="732"/>
      <c r="D35" s="732"/>
      <c r="E35" s="732"/>
      <c r="F35" s="732"/>
      <c r="G35" s="732"/>
      <c r="H35" s="61"/>
    </row>
    <row r="36" spans="1:8" ht="38.25">
      <c r="A36" s="74" t="s">
        <v>2</v>
      </c>
      <c r="B36" s="104" t="s">
        <v>221</v>
      </c>
      <c r="C36" s="471" t="s">
        <v>69</v>
      </c>
      <c r="D36" s="471" t="s">
        <v>70</v>
      </c>
      <c r="E36" s="471" t="s">
        <v>71</v>
      </c>
      <c r="F36" s="471" t="s">
        <v>72</v>
      </c>
      <c r="G36" s="315" t="s">
        <v>73</v>
      </c>
      <c r="H36" s="159"/>
    </row>
    <row r="37" spans="1:8" ht="36.75" customHeight="1">
      <c r="A37" s="329" t="s">
        <v>352</v>
      </c>
      <c r="B37" s="124" t="s">
        <v>80</v>
      </c>
      <c r="C37" s="408">
        <v>78</v>
      </c>
      <c r="D37" s="408">
        <v>66</v>
      </c>
      <c r="E37" s="67">
        <f t="shared" ref="E37" si="0">D37-C37</f>
        <v>-12</v>
      </c>
      <c r="F37" s="167">
        <f>D37/C37*100</f>
        <v>84.615384615384613</v>
      </c>
      <c r="G37" s="580" t="s">
        <v>248</v>
      </c>
    </row>
    <row r="38" spans="1:8" ht="40.5" customHeight="1">
      <c r="A38" s="168" t="s">
        <v>8</v>
      </c>
      <c r="B38" s="104" t="s">
        <v>221</v>
      </c>
      <c r="C38" s="471" t="s">
        <v>69</v>
      </c>
      <c r="D38" s="471" t="s">
        <v>70</v>
      </c>
      <c r="E38" s="471" t="s">
        <v>71</v>
      </c>
      <c r="F38" s="471" t="s">
        <v>72</v>
      </c>
      <c r="G38" s="473" t="s">
        <v>73</v>
      </c>
    </row>
    <row r="39" spans="1:8" ht="67.5" customHeight="1">
      <c r="A39" s="190" t="s">
        <v>353</v>
      </c>
      <c r="B39" s="169" t="s">
        <v>33</v>
      </c>
      <c r="C39" s="716">
        <v>9994</v>
      </c>
      <c r="D39" s="317">
        <v>9994</v>
      </c>
      <c r="E39" s="317">
        <f>D39-C39</f>
        <v>0</v>
      </c>
      <c r="F39" s="67">
        <f>D39/C39*100</f>
        <v>100</v>
      </c>
      <c r="G39" s="468" t="s">
        <v>74</v>
      </c>
    </row>
    <row r="40" spans="1:8" ht="16.5" customHeight="1">
      <c r="A40" s="66" t="s">
        <v>34</v>
      </c>
      <c r="B40" s="170" t="s">
        <v>33</v>
      </c>
      <c r="C40" s="717">
        <f>SUM(C39)</f>
        <v>9994</v>
      </c>
      <c r="D40" s="692">
        <f>SUM(D39)</f>
        <v>9994</v>
      </c>
      <c r="E40" s="692">
        <f>D40-C40</f>
        <v>0</v>
      </c>
      <c r="F40" s="172">
        <f>D40/C40*100</f>
        <v>100</v>
      </c>
      <c r="G40" s="289" t="s">
        <v>145</v>
      </c>
    </row>
    <row r="42" spans="1:8" ht="24.75" customHeight="1">
      <c r="A42" s="732" t="s">
        <v>411</v>
      </c>
      <c r="B42" s="732"/>
      <c r="C42" s="732"/>
      <c r="D42" s="732"/>
      <c r="E42" s="148"/>
      <c r="F42" s="148"/>
      <c r="G42" s="578" t="s">
        <v>219</v>
      </c>
    </row>
    <row r="43" spans="1:8">
      <c r="D43" s="173"/>
      <c r="E43" s="174"/>
      <c r="H43" s="456"/>
    </row>
    <row r="44" spans="1:8" s="39" customFormat="1">
      <c r="A44" s="53" t="s">
        <v>251</v>
      </c>
      <c r="B44" s="42"/>
      <c r="C44" s="42"/>
      <c r="D44" s="42"/>
      <c r="E44" s="42"/>
      <c r="F44" s="42"/>
      <c r="G44" s="578" t="s">
        <v>336</v>
      </c>
    </row>
    <row r="45" spans="1:8" s="39" customFormat="1">
      <c r="A45" s="42"/>
      <c r="B45" s="42"/>
      <c r="C45" s="42"/>
      <c r="D45" s="42"/>
      <c r="E45" s="42"/>
      <c r="F45" s="42"/>
      <c r="G45" s="42"/>
      <c r="H45" s="42"/>
    </row>
    <row r="46" spans="1:8" s="39" customFormat="1" ht="16.5" customHeight="1">
      <c r="A46" s="732" t="s">
        <v>410</v>
      </c>
      <c r="B46" s="732"/>
      <c r="C46" s="732"/>
      <c r="D46" s="732"/>
      <c r="E46" s="40"/>
      <c r="F46" s="40"/>
      <c r="G46" s="579" t="s">
        <v>296</v>
      </c>
    </row>
    <row r="47" spans="1:8">
      <c r="A47" s="39"/>
      <c r="B47" s="39"/>
      <c r="C47" s="39"/>
      <c r="D47" s="39"/>
      <c r="E47" s="39"/>
      <c r="F47" s="39"/>
      <c r="G47" s="39"/>
      <c r="H47" s="61"/>
    </row>
    <row r="50" spans="8:8" ht="40.5" customHeight="1"/>
    <row r="52" spans="8:8" ht="40.5" customHeight="1"/>
    <row r="53" spans="8:8" ht="66" customHeight="1"/>
    <row r="54" spans="8:8" ht="18" customHeight="1">
      <c r="H54" s="148"/>
    </row>
    <row r="56" spans="8:8" ht="24.75" customHeight="1"/>
    <row r="58" spans="8:8" ht="32.25" customHeight="1"/>
  </sheetData>
  <mergeCells count="14">
    <mergeCell ref="A46:D46"/>
    <mergeCell ref="A1:G1"/>
    <mergeCell ref="A4:G4"/>
    <mergeCell ref="A6:G6"/>
    <mergeCell ref="A7:G7"/>
    <mergeCell ref="A8:G8"/>
    <mergeCell ref="A10:G10"/>
    <mergeCell ref="A42:D42"/>
    <mergeCell ref="A20:G20"/>
    <mergeCell ref="A11:G11"/>
    <mergeCell ref="A22:G22"/>
    <mergeCell ref="A33:H33"/>
    <mergeCell ref="A35:G35"/>
    <mergeCell ref="A3:H3"/>
  </mergeCells>
  <pageMargins left="0.70866141732283472" right="0.31496062992125984" top="0.55118110236220474" bottom="0.55118110236220474" header="0.31496062992125984" footer="0.31496062992125984"/>
  <pageSetup paperSize="9" scale="98" fitToHeight="2" orientation="landscape" r:id="rId1"/>
</worksheet>
</file>

<file path=xl/worksheets/sheet11.xml><?xml version="1.0" encoding="utf-8"?>
<worksheet xmlns="http://schemas.openxmlformats.org/spreadsheetml/2006/main" xmlns:r="http://schemas.openxmlformats.org/officeDocument/2006/relationships">
  <sheetPr>
    <tabColor rgb="FFFFFF00"/>
    <pageSetUpPr fitToPage="1"/>
  </sheetPr>
  <dimension ref="A1:L59"/>
  <sheetViews>
    <sheetView view="pageBreakPreview" zoomScale="90" zoomScaleSheetLayoutView="90" workbookViewId="0">
      <selection activeCell="E18" sqref="E18"/>
    </sheetView>
  </sheetViews>
  <sheetFormatPr defaultRowHeight="12.75"/>
  <cols>
    <col min="1" max="1" width="38.28515625" customWidth="1"/>
    <col min="2" max="2" width="11.28515625" customWidth="1"/>
    <col min="3" max="3" width="10.140625" customWidth="1"/>
    <col min="4" max="4" width="9" customWidth="1"/>
    <col min="5" max="5" width="12" customWidth="1"/>
    <col min="6" max="6" width="12.28515625" customWidth="1"/>
    <col min="7" max="7" width="39.42578125" customWidth="1"/>
    <col min="8" max="8" width="15.42578125" customWidth="1"/>
  </cols>
  <sheetData>
    <row r="1" spans="1:12" s="1" customFormat="1" ht="36" customHeight="1">
      <c r="A1" s="739" t="s">
        <v>294</v>
      </c>
      <c r="B1" s="739"/>
      <c r="C1" s="739"/>
      <c r="D1" s="739"/>
      <c r="E1" s="739"/>
      <c r="F1" s="739"/>
      <c r="G1" s="739"/>
      <c r="H1" s="488"/>
      <c r="I1" s="488"/>
      <c r="J1" s="488"/>
      <c r="K1" s="488"/>
    </row>
    <row r="2" spans="1:12" ht="17.25" customHeight="1">
      <c r="A2" s="93"/>
      <c r="B2" s="93"/>
      <c r="C2" s="93"/>
      <c r="D2" s="93"/>
      <c r="E2" s="93"/>
      <c r="F2" s="93"/>
      <c r="G2" s="93"/>
    </row>
    <row r="3" spans="1:12" s="39" customFormat="1" ht="12.75" customHeight="1">
      <c r="A3" s="734" t="s">
        <v>255</v>
      </c>
      <c r="B3" s="734"/>
      <c r="C3" s="734"/>
      <c r="D3" s="734"/>
      <c r="E3" s="734"/>
      <c r="F3" s="734"/>
      <c r="G3" s="734"/>
      <c r="H3" s="734"/>
      <c r="I3" s="177"/>
      <c r="J3" s="177"/>
      <c r="K3" s="177"/>
    </row>
    <row r="4" spans="1:12">
      <c r="A4" s="791" t="s">
        <v>54</v>
      </c>
      <c r="B4" s="791"/>
      <c r="C4" s="791"/>
      <c r="D4" s="791"/>
      <c r="E4" s="791"/>
      <c r="F4" s="791"/>
      <c r="G4" s="791"/>
      <c r="H4" s="6"/>
    </row>
    <row r="5" spans="1:12">
      <c r="A5" s="8" t="s">
        <v>4</v>
      </c>
      <c r="B5" s="9"/>
      <c r="C5" s="9"/>
      <c r="D5" s="9"/>
      <c r="E5" s="9"/>
      <c r="F5" s="9"/>
      <c r="G5" s="9"/>
    </row>
    <row r="6" spans="1:12">
      <c r="A6" s="796" t="s">
        <v>0</v>
      </c>
      <c r="B6" s="796"/>
      <c r="C6" s="796"/>
      <c r="D6" s="796"/>
      <c r="E6" s="796"/>
      <c r="F6" s="796"/>
      <c r="G6" s="796"/>
    </row>
    <row r="7" spans="1:12">
      <c r="A7" s="746" t="s">
        <v>95</v>
      </c>
      <c r="B7" s="746"/>
      <c r="C7" s="746"/>
      <c r="D7" s="746"/>
      <c r="E7" s="746"/>
      <c r="F7" s="746"/>
      <c r="G7" s="746"/>
    </row>
    <row r="8" spans="1:12">
      <c r="A8" s="738" t="s">
        <v>96</v>
      </c>
      <c r="B8" s="738"/>
      <c r="C8" s="738"/>
      <c r="D8" s="738"/>
      <c r="E8" s="738"/>
      <c r="F8" s="738"/>
      <c r="G8" s="738"/>
    </row>
    <row r="9" spans="1:12">
      <c r="A9" s="746" t="s">
        <v>97</v>
      </c>
      <c r="B9" s="746"/>
      <c r="C9" s="746"/>
      <c r="D9" s="746"/>
      <c r="E9" s="746"/>
      <c r="F9" s="746"/>
      <c r="G9" s="746"/>
    </row>
    <row r="10" spans="1:12">
      <c r="A10" s="746" t="s">
        <v>98</v>
      </c>
      <c r="B10" s="746"/>
      <c r="C10" s="746"/>
      <c r="D10" s="746"/>
      <c r="E10" s="746"/>
      <c r="F10" s="746"/>
      <c r="G10" s="746"/>
    </row>
    <row r="11" spans="1:12" s="88" customFormat="1">
      <c r="A11" s="792" t="s">
        <v>191</v>
      </c>
      <c r="B11" s="792"/>
      <c r="C11" s="792"/>
      <c r="D11" s="792"/>
      <c r="E11" s="792"/>
      <c r="F11" s="792"/>
      <c r="G11" s="792"/>
      <c r="H11" s="34"/>
      <c r="I11" s="34"/>
      <c r="J11" s="34"/>
      <c r="K11" s="34"/>
      <c r="L11" s="34"/>
    </row>
    <row r="12" spans="1:12" ht="27" customHeight="1">
      <c r="A12" s="793" t="s">
        <v>192</v>
      </c>
      <c r="B12" s="793"/>
      <c r="C12" s="793"/>
      <c r="D12" s="793"/>
      <c r="E12" s="793"/>
      <c r="F12" s="793"/>
      <c r="G12" s="793"/>
      <c r="H12" s="30"/>
      <c r="I12" s="16"/>
      <c r="J12" s="16"/>
      <c r="K12" s="16"/>
      <c r="L12" s="16"/>
    </row>
    <row r="13" spans="1:12" ht="12.75" customHeight="1">
      <c r="A13" s="18"/>
      <c r="B13" s="9"/>
      <c r="C13" s="9"/>
      <c r="D13" s="9"/>
      <c r="E13" s="9"/>
      <c r="F13" s="9"/>
      <c r="G13" s="9"/>
    </row>
    <row r="14" spans="1:12" ht="37.5" customHeight="1">
      <c r="A14" s="103" t="s">
        <v>5</v>
      </c>
      <c r="B14" s="103" t="s">
        <v>1</v>
      </c>
      <c r="C14" s="101" t="s">
        <v>69</v>
      </c>
      <c r="D14" s="101" t="s">
        <v>70</v>
      </c>
      <c r="E14" s="101" t="s">
        <v>71</v>
      </c>
      <c r="F14" s="101" t="s">
        <v>72</v>
      </c>
      <c r="G14" s="101" t="s">
        <v>73</v>
      </c>
    </row>
    <row r="15" spans="1:12" ht="57" customHeight="1">
      <c r="A15" s="290" t="s">
        <v>441</v>
      </c>
      <c r="B15" s="10" t="s">
        <v>28</v>
      </c>
      <c r="C15" s="719">
        <f>C26+C39</f>
        <v>307606</v>
      </c>
      <c r="D15" s="719">
        <f>D26+D39</f>
        <v>307605.74600000004</v>
      </c>
      <c r="E15" s="82">
        <f>E26+E39</f>
        <v>-0.25399999998626299</v>
      </c>
      <c r="F15" s="118">
        <f>D15/C15*100</f>
        <v>99.999917426838252</v>
      </c>
      <c r="G15" s="261" t="str">
        <f>G39</f>
        <v xml:space="preserve">Мероприятие выполнено.  
0,3 тыс. тенге - экономия по фонду оплаты труда
</v>
      </c>
    </row>
    <row r="16" spans="1:12" ht="39" customHeight="1">
      <c r="A16" s="291" t="s">
        <v>6</v>
      </c>
      <c r="B16" s="25" t="s">
        <v>28</v>
      </c>
      <c r="C16" s="720">
        <f>C15</f>
        <v>307606</v>
      </c>
      <c r="D16" s="720">
        <f>D15</f>
        <v>307605.74600000004</v>
      </c>
      <c r="E16" s="100">
        <f>D16-C16</f>
        <v>-0.25399999995715916</v>
      </c>
      <c r="F16" s="100">
        <f>D16/C16*100</f>
        <v>99.999917426838252</v>
      </c>
      <c r="G16" s="422" t="str">
        <f>G15</f>
        <v xml:space="preserve">Мероприятие выполнено.  
0,3 тыс. тенге - экономия по фонду оплаты труда
</v>
      </c>
    </row>
    <row r="17" spans="1:8">
      <c r="A17" s="77" t="s">
        <v>81</v>
      </c>
      <c r="B17" s="25"/>
      <c r="C17" s="94"/>
      <c r="D17" s="94"/>
      <c r="E17" s="54"/>
      <c r="F17" s="100"/>
      <c r="G17" s="94"/>
    </row>
    <row r="18" spans="1:8" ht="64.5" customHeight="1">
      <c r="A18" s="76" t="s">
        <v>349</v>
      </c>
      <c r="B18" s="334" t="s">
        <v>75</v>
      </c>
      <c r="C18" s="334">
        <v>100</v>
      </c>
      <c r="D18" s="334">
        <v>100</v>
      </c>
      <c r="E18" s="335">
        <f>D18-C18</f>
        <v>0</v>
      </c>
      <c r="F18" s="118">
        <v>100</v>
      </c>
      <c r="G18" s="261" t="s">
        <v>207</v>
      </c>
    </row>
    <row r="19" spans="1:8">
      <c r="A19" s="14"/>
      <c r="B19" s="483"/>
      <c r="C19" s="483"/>
      <c r="D19" s="483"/>
      <c r="E19" s="484"/>
      <c r="F19" s="485"/>
      <c r="G19" s="486"/>
    </row>
    <row r="20" spans="1:8" s="42" customFormat="1">
      <c r="A20" s="57" t="s">
        <v>37</v>
      </c>
      <c r="B20" s="466"/>
      <c r="C20" s="59"/>
      <c r="D20" s="59"/>
      <c r="E20" s="59"/>
      <c r="F20" s="59"/>
      <c r="G20" s="59"/>
      <c r="H20" s="59"/>
    </row>
    <row r="21" spans="1:8" s="42" customFormat="1">
      <c r="A21" s="40" t="s">
        <v>10</v>
      </c>
      <c r="B21" s="466"/>
      <c r="C21" s="59"/>
      <c r="D21" s="59"/>
      <c r="E21" s="59"/>
      <c r="F21" s="59"/>
      <c r="G21" s="59"/>
      <c r="H21" s="59"/>
    </row>
    <row r="22" spans="1:8" s="42" customFormat="1" ht="14.25" customHeight="1">
      <c r="A22" s="744" t="s">
        <v>22</v>
      </c>
      <c r="B22" s="744"/>
      <c r="C22" s="744"/>
      <c r="D22" s="744"/>
      <c r="E22" s="744"/>
      <c r="F22" s="744"/>
      <c r="G22" s="744"/>
      <c r="H22" s="744"/>
    </row>
    <row r="23" spans="1:8" s="42" customFormat="1" ht="12" customHeight="1">
      <c r="A23" s="60" t="s">
        <v>7</v>
      </c>
      <c r="B23" s="466"/>
      <c r="C23" s="59"/>
      <c r="D23" s="59"/>
      <c r="E23" s="59"/>
      <c r="F23" s="59"/>
      <c r="G23" s="59"/>
      <c r="H23" s="59"/>
    </row>
    <row r="24" spans="1:8" s="42" customFormat="1" ht="24.75" customHeight="1">
      <c r="A24" s="795" t="s">
        <v>193</v>
      </c>
      <c r="B24" s="795"/>
      <c r="C24" s="795"/>
      <c r="D24" s="795"/>
      <c r="E24" s="795"/>
      <c r="F24" s="795"/>
      <c r="G24" s="795"/>
      <c r="H24" s="451"/>
    </row>
    <row r="25" spans="1:8" s="42" customFormat="1" ht="38.25">
      <c r="A25" s="74" t="s">
        <v>2</v>
      </c>
      <c r="B25" s="104" t="s">
        <v>221</v>
      </c>
      <c r="C25" s="458" t="s">
        <v>69</v>
      </c>
      <c r="D25" s="458" t="s">
        <v>70</v>
      </c>
      <c r="E25" s="458" t="s">
        <v>71</v>
      </c>
      <c r="F25" s="458" t="s">
        <v>72</v>
      </c>
      <c r="G25" s="460" t="s">
        <v>73</v>
      </c>
    </row>
    <row r="26" spans="1:8" s="42" customFormat="1" ht="14.25" customHeight="1">
      <c r="A26" s="92" t="s">
        <v>44</v>
      </c>
      <c r="B26" s="37" t="s">
        <v>3</v>
      </c>
      <c r="C26" s="90">
        <v>57431</v>
      </c>
      <c r="D26" s="90">
        <v>57431</v>
      </c>
      <c r="E26" s="90">
        <f>D26-C26</f>
        <v>0</v>
      </c>
      <c r="F26" s="90">
        <f>D26/C26*100</f>
        <v>100</v>
      </c>
      <c r="G26" s="261" t="s">
        <v>207</v>
      </c>
    </row>
    <row r="27" spans="1:8" s="453" customFormat="1" ht="27" customHeight="1">
      <c r="A27" s="50" t="s">
        <v>6</v>
      </c>
      <c r="B27" s="459" t="s">
        <v>3</v>
      </c>
      <c r="C27" s="87">
        <f>C26</f>
        <v>57431</v>
      </c>
      <c r="D27" s="87">
        <f>D26</f>
        <v>57431</v>
      </c>
      <c r="E27" s="87">
        <f>E26</f>
        <v>0</v>
      </c>
      <c r="F27" s="87">
        <f>D27/C27*100</f>
        <v>100</v>
      </c>
      <c r="G27" s="452" t="s">
        <v>249</v>
      </c>
    </row>
    <row r="28" spans="1:8" s="42" customFormat="1">
      <c r="A28" s="487" t="s">
        <v>158</v>
      </c>
      <c r="B28" s="465" t="s">
        <v>11</v>
      </c>
      <c r="C28" s="465">
        <v>171</v>
      </c>
      <c r="D28" s="465">
        <v>143</v>
      </c>
      <c r="E28" s="465">
        <f>D28-C28</f>
        <v>-28</v>
      </c>
      <c r="F28" s="68">
        <f>D28/C28*100</f>
        <v>83.62573099415205</v>
      </c>
      <c r="G28" s="580" t="s">
        <v>348</v>
      </c>
    </row>
    <row r="29" spans="1:8">
      <c r="A29" s="14"/>
      <c r="B29" s="483"/>
      <c r="C29" s="483"/>
      <c r="D29" s="483"/>
      <c r="E29" s="484"/>
      <c r="F29" s="485"/>
      <c r="G29" s="486"/>
    </row>
    <row r="30" spans="1:8">
      <c r="A30" s="7" t="s">
        <v>50</v>
      </c>
      <c r="B30" s="12"/>
      <c r="C30" s="13"/>
      <c r="D30" s="13"/>
      <c r="E30" s="13"/>
      <c r="F30" s="13"/>
      <c r="G30" s="13"/>
    </row>
    <row r="31" spans="1:8">
      <c r="A31" s="8" t="s">
        <v>10</v>
      </c>
      <c r="B31" s="12"/>
      <c r="C31" s="13"/>
      <c r="D31" s="13"/>
      <c r="E31" s="13"/>
      <c r="F31" s="13"/>
      <c r="G31" s="13"/>
    </row>
    <row r="32" spans="1:8">
      <c r="A32" s="794" t="s">
        <v>22</v>
      </c>
      <c r="B32" s="794"/>
      <c r="C32" s="794"/>
      <c r="D32" s="794"/>
      <c r="E32" s="794"/>
      <c r="F32" s="794"/>
      <c r="G32" s="794"/>
    </row>
    <row r="33" spans="1:8" ht="12.75" customHeight="1">
      <c r="A33" s="14" t="s">
        <v>7</v>
      </c>
      <c r="B33" s="12"/>
      <c r="C33" s="13"/>
      <c r="D33" s="13"/>
      <c r="E33" s="13"/>
      <c r="F33" s="13"/>
      <c r="G33" s="13"/>
    </row>
    <row r="34" spans="1:8" ht="29.45" customHeight="1">
      <c r="A34" s="795" t="s">
        <v>193</v>
      </c>
      <c r="B34" s="795"/>
      <c r="C34" s="795"/>
      <c r="D34" s="795"/>
      <c r="E34" s="795"/>
      <c r="F34" s="795"/>
      <c r="G34" s="795"/>
    </row>
    <row r="35" spans="1:8" ht="38.25">
      <c r="A35" s="94" t="s">
        <v>2</v>
      </c>
      <c r="B35" s="103" t="s">
        <v>1</v>
      </c>
      <c r="C35" s="101" t="s">
        <v>69</v>
      </c>
      <c r="D35" s="101" t="s">
        <v>70</v>
      </c>
      <c r="E35" s="101" t="s">
        <v>71</v>
      </c>
      <c r="F35" s="101" t="s">
        <v>72</v>
      </c>
      <c r="G35" s="101" t="s">
        <v>73</v>
      </c>
    </row>
    <row r="36" spans="1:8" ht="56.45" customHeight="1">
      <c r="A36" s="270" t="s">
        <v>55</v>
      </c>
      <c r="B36" s="10" t="s">
        <v>31</v>
      </c>
      <c r="C36" s="2">
        <v>640</v>
      </c>
      <c r="D36" s="2">
        <v>650</v>
      </c>
      <c r="E36" s="95">
        <f>D36-C36</f>
        <v>10</v>
      </c>
      <c r="F36" s="118">
        <f>D36/C36*100</f>
        <v>101.5625</v>
      </c>
      <c r="G36" s="43" t="s">
        <v>121</v>
      </c>
    </row>
    <row r="37" spans="1:8">
      <c r="A37" s="292" t="s">
        <v>158</v>
      </c>
      <c r="B37" s="10" t="s">
        <v>31</v>
      </c>
      <c r="C37" s="2">
        <v>171</v>
      </c>
      <c r="D37" s="2">
        <v>143</v>
      </c>
      <c r="E37" s="102">
        <f>D37-C37</f>
        <v>-28</v>
      </c>
      <c r="F37" s="118">
        <f>D37/C37*100</f>
        <v>83.62573099415205</v>
      </c>
      <c r="G37" s="580" t="s">
        <v>350</v>
      </c>
    </row>
    <row r="38" spans="1:8" ht="41.25" customHeight="1">
      <c r="A38" s="97" t="s">
        <v>32</v>
      </c>
      <c r="B38" s="98" t="s">
        <v>1</v>
      </c>
      <c r="C38" s="96" t="s">
        <v>69</v>
      </c>
      <c r="D38" s="96" t="s">
        <v>70</v>
      </c>
      <c r="E38" s="96" t="s">
        <v>71</v>
      </c>
      <c r="F38" s="96" t="s">
        <v>72</v>
      </c>
      <c r="G38" s="96" t="s">
        <v>73</v>
      </c>
    </row>
    <row r="39" spans="1:8" ht="39" customHeight="1">
      <c r="A39" s="15" t="s">
        <v>126</v>
      </c>
      <c r="B39" s="102" t="s">
        <v>33</v>
      </c>
      <c r="C39" s="721">
        <v>250175</v>
      </c>
      <c r="D39" s="721">
        <v>250174.74600000001</v>
      </c>
      <c r="E39" s="211">
        <f>D39-C39</f>
        <v>-0.25399999998626299</v>
      </c>
      <c r="F39" s="211">
        <f>D39/C39*100</f>
        <v>99.999898471070253</v>
      </c>
      <c r="G39" s="261" t="s">
        <v>351</v>
      </c>
    </row>
    <row r="40" spans="1:8" ht="38.25" customHeight="1">
      <c r="A40" s="293" t="s">
        <v>34</v>
      </c>
      <c r="B40" s="24" t="s">
        <v>33</v>
      </c>
      <c r="C40" s="702">
        <f>C39</f>
        <v>250175</v>
      </c>
      <c r="D40" s="702">
        <f>D39</f>
        <v>250174.74600000001</v>
      </c>
      <c r="E40" s="100">
        <f>D40-C40</f>
        <v>-0.25399999998626299</v>
      </c>
      <c r="F40" s="100">
        <f>D40/C40*100</f>
        <v>99.999898471070253</v>
      </c>
      <c r="G40" s="261" t="str">
        <f>G39</f>
        <v xml:space="preserve">Мероприятие выполнено.  
0,3 тыс. тенге - экономия по фонду оплаты труда
</v>
      </c>
      <c r="H40" s="19"/>
    </row>
    <row r="41" spans="1:8">
      <c r="C41" s="36"/>
      <c r="D41" s="36"/>
      <c r="E41" s="36"/>
      <c r="F41" s="36"/>
      <c r="G41" s="36"/>
    </row>
    <row r="42" spans="1:8" s="42" customFormat="1" ht="28.5" customHeight="1">
      <c r="A42" s="732" t="s">
        <v>411</v>
      </c>
      <c r="B42" s="732"/>
      <c r="C42" s="732"/>
      <c r="D42" s="732"/>
      <c r="E42" s="148"/>
      <c r="F42" s="148"/>
      <c r="G42" s="578" t="s">
        <v>219</v>
      </c>
    </row>
    <row r="43" spans="1:8" s="42" customFormat="1">
      <c r="D43" s="173"/>
      <c r="E43" s="174"/>
      <c r="H43" s="456"/>
    </row>
    <row r="44" spans="1:8" s="39" customFormat="1">
      <c r="A44" s="53" t="s">
        <v>251</v>
      </c>
      <c r="B44" s="42"/>
      <c r="C44" s="42"/>
      <c r="D44" s="42"/>
      <c r="E44" s="42"/>
      <c r="F44" s="42"/>
      <c r="G44" s="578" t="s">
        <v>336</v>
      </c>
    </row>
    <row r="45" spans="1:8" s="39" customFormat="1">
      <c r="A45" s="42"/>
      <c r="B45" s="42"/>
      <c r="C45" s="42"/>
      <c r="D45" s="42"/>
      <c r="E45" s="42"/>
      <c r="F45" s="42"/>
      <c r="G45" s="42"/>
      <c r="H45" s="42"/>
    </row>
    <row r="46" spans="1:8" s="39" customFormat="1" ht="16.5" customHeight="1">
      <c r="A46" s="732" t="s">
        <v>410</v>
      </c>
      <c r="B46" s="732"/>
      <c r="C46" s="732"/>
      <c r="D46" s="732"/>
      <c r="E46" s="40"/>
      <c r="F46" s="40"/>
      <c r="G46" s="579" t="s">
        <v>296</v>
      </c>
    </row>
    <row r="47" spans="1:8" ht="17.25" customHeight="1">
      <c r="A47" s="1"/>
      <c r="B47" s="1"/>
      <c r="C47" s="1"/>
      <c r="D47" s="1"/>
      <c r="E47" s="1"/>
      <c r="F47" s="1"/>
      <c r="G47" s="1"/>
    </row>
    <row r="49" spans="8:8" ht="26.25" customHeight="1">
      <c r="H49" s="16"/>
    </row>
    <row r="52" spans="8:8" ht="57.75" customHeight="1"/>
    <row r="53" spans="8:8" ht="45" customHeight="1"/>
    <row r="54" spans="8:8" ht="49.5" customHeight="1"/>
    <row r="56" spans="8:8" ht="15">
      <c r="H56" s="19"/>
    </row>
    <row r="58" spans="8:8" ht="33" customHeight="1"/>
    <row r="59" spans="8:8" ht="35.25" customHeight="1"/>
  </sheetData>
  <mergeCells count="16">
    <mergeCell ref="A46:D46"/>
    <mergeCell ref="A1:G1"/>
    <mergeCell ref="A8:G8"/>
    <mergeCell ref="A4:G4"/>
    <mergeCell ref="A11:G11"/>
    <mergeCell ref="A12:G12"/>
    <mergeCell ref="A42:D42"/>
    <mergeCell ref="A32:G32"/>
    <mergeCell ref="A34:G34"/>
    <mergeCell ref="A6:G6"/>
    <mergeCell ref="A7:G7"/>
    <mergeCell ref="A9:G9"/>
    <mergeCell ref="A10:G10"/>
    <mergeCell ref="A3:H3"/>
    <mergeCell ref="A22:H22"/>
    <mergeCell ref="A24:G24"/>
  </mergeCells>
  <pageMargins left="0.70866141732283472" right="0.31496062992125984" top="0.35433070866141736" bottom="0.15748031496062992" header="0.31496062992125984" footer="0.31496062992125984"/>
  <pageSetup paperSize="9" fitToHeight="2" orientation="landscape" r:id="rId1"/>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K59"/>
  <sheetViews>
    <sheetView view="pageBreakPreview" topLeftCell="A5" zoomScaleSheetLayoutView="100" workbookViewId="0">
      <selection activeCell="E16" sqref="E16"/>
    </sheetView>
  </sheetViews>
  <sheetFormatPr defaultColWidth="9.140625" defaultRowHeight="12.75"/>
  <cols>
    <col min="1" max="1" width="41.5703125" style="42" customWidth="1"/>
    <col min="2" max="2" width="10.5703125" style="42" customWidth="1"/>
    <col min="3" max="3" width="10.42578125" style="42" customWidth="1"/>
    <col min="4" max="5" width="10.5703125" style="42" customWidth="1"/>
    <col min="6" max="6" width="12.42578125" style="42" customWidth="1"/>
    <col min="7" max="10" width="9.140625" style="42"/>
    <col min="11" max="11" width="5.7109375" style="42" customWidth="1"/>
    <col min="12" max="16384" width="9.140625" style="42"/>
  </cols>
  <sheetData>
    <row r="1" spans="1:11" s="39" customFormat="1" ht="36" customHeight="1">
      <c r="A1" s="739" t="s">
        <v>294</v>
      </c>
      <c r="B1" s="739"/>
      <c r="C1" s="739"/>
      <c r="D1" s="739"/>
      <c r="E1" s="739"/>
      <c r="F1" s="739"/>
      <c r="G1" s="739"/>
      <c r="H1" s="739"/>
      <c r="I1" s="739"/>
      <c r="J1" s="739"/>
      <c r="K1" s="739"/>
    </row>
    <row r="2" spans="1:11" ht="15.75" customHeight="1">
      <c r="A2" s="245"/>
      <c r="B2" s="245"/>
      <c r="C2" s="245"/>
      <c r="D2" s="245"/>
      <c r="E2" s="245"/>
      <c r="F2" s="245"/>
      <c r="G2" s="245"/>
      <c r="H2" s="245"/>
      <c r="I2" s="245"/>
      <c r="J2" s="245"/>
      <c r="K2" s="245"/>
    </row>
    <row r="3" spans="1:11" s="39" customFormat="1" ht="12.75" customHeight="1">
      <c r="A3" s="734" t="s">
        <v>255</v>
      </c>
      <c r="B3" s="734"/>
      <c r="C3" s="734"/>
      <c r="D3" s="734"/>
      <c r="E3" s="734"/>
      <c r="F3" s="734"/>
      <c r="G3" s="734"/>
      <c r="H3" s="734"/>
      <c r="I3" s="177"/>
      <c r="J3" s="177"/>
      <c r="K3" s="177"/>
    </row>
    <row r="4" spans="1:11">
      <c r="A4" s="785" t="s">
        <v>64</v>
      </c>
      <c r="B4" s="785"/>
      <c r="C4" s="785"/>
      <c r="D4" s="785"/>
      <c r="E4" s="785"/>
      <c r="F4" s="785"/>
      <c r="G4" s="785"/>
      <c r="H4" s="785"/>
      <c r="I4" s="785"/>
      <c r="J4" s="785"/>
    </row>
    <row r="5" spans="1:11">
      <c r="A5" s="248" t="s">
        <v>4</v>
      </c>
      <c r="B5" s="51"/>
      <c r="C5" s="51"/>
      <c r="D5" s="51"/>
      <c r="E5" s="51"/>
      <c r="F5" s="51"/>
      <c r="G5" s="51"/>
    </row>
    <row r="6" spans="1:11">
      <c r="A6" s="769" t="s">
        <v>100</v>
      </c>
      <c r="B6" s="769"/>
      <c r="C6" s="769"/>
      <c r="D6" s="769"/>
      <c r="E6" s="769"/>
      <c r="F6" s="769"/>
      <c r="G6" s="769"/>
      <c r="H6" s="769"/>
      <c r="I6" s="769"/>
      <c r="J6" s="769"/>
      <c r="K6" s="769"/>
    </row>
    <row r="7" spans="1:11">
      <c r="A7" s="805" t="s">
        <v>102</v>
      </c>
      <c r="B7" s="805"/>
      <c r="C7" s="805"/>
      <c r="D7" s="805"/>
      <c r="E7" s="805"/>
      <c r="F7" s="805"/>
      <c r="G7" s="805"/>
      <c r="H7" s="805"/>
      <c r="I7" s="805"/>
      <c r="J7" s="805"/>
      <c r="K7" s="805"/>
    </row>
    <row r="8" spans="1:11">
      <c r="A8" s="769" t="s">
        <v>101</v>
      </c>
      <c r="B8" s="769"/>
      <c r="C8" s="769"/>
      <c r="D8" s="769"/>
      <c r="E8" s="769"/>
      <c r="F8" s="769"/>
      <c r="G8" s="769"/>
      <c r="H8" s="769"/>
      <c r="I8" s="769"/>
      <c r="J8" s="769"/>
      <c r="K8" s="769"/>
    </row>
    <row r="9" spans="1:11">
      <c r="A9" s="779" t="s">
        <v>150</v>
      </c>
      <c r="B9" s="779"/>
      <c r="C9" s="779"/>
      <c r="D9" s="779"/>
      <c r="E9" s="779"/>
      <c r="F9" s="779"/>
      <c r="G9" s="779"/>
      <c r="H9" s="779"/>
      <c r="I9" s="779"/>
      <c r="J9" s="779"/>
      <c r="K9" s="779"/>
    </row>
    <row r="10" spans="1:11">
      <c r="A10" s="800" t="s">
        <v>140</v>
      </c>
      <c r="B10" s="781"/>
      <c r="C10" s="781"/>
      <c r="D10" s="781"/>
      <c r="E10" s="781"/>
      <c r="F10" s="781"/>
      <c r="G10" s="781"/>
      <c r="H10" s="781"/>
      <c r="I10" s="781"/>
      <c r="J10" s="781"/>
    </row>
    <row r="11" spans="1:11" ht="44.45" customHeight="1">
      <c r="A11" s="773" t="s">
        <v>267</v>
      </c>
      <c r="B11" s="773"/>
      <c r="C11" s="773"/>
      <c r="D11" s="773"/>
      <c r="E11" s="773"/>
      <c r="F11" s="773"/>
      <c r="G11" s="773"/>
      <c r="H11" s="773"/>
      <c r="I11" s="773"/>
      <c r="J11" s="773"/>
      <c r="K11" s="773"/>
    </row>
    <row r="12" spans="1:11" ht="38.25">
      <c r="A12" s="50" t="s">
        <v>5</v>
      </c>
      <c r="B12" s="459" t="s">
        <v>1</v>
      </c>
      <c r="C12" s="459" t="s">
        <v>69</v>
      </c>
      <c r="D12" s="459" t="s">
        <v>70</v>
      </c>
      <c r="E12" s="459" t="s">
        <v>71</v>
      </c>
      <c r="F12" s="459" t="s">
        <v>72</v>
      </c>
      <c r="G12" s="801" t="s">
        <v>73</v>
      </c>
      <c r="H12" s="801"/>
      <c r="I12" s="801"/>
      <c r="J12" s="801"/>
      <c r="K12" s="801"/>
    </row>
    <row r="13" spans="1:11" ht="26.25" customHeight="1">
      <c r="A13" s="92" t="s">
        <v>65</v>
      </c>
      <c r="B13" s="276" t="s">
        <v>3</v>
      </c>
      <c r="C13" s="86">
        <f>C38+C51</f>
        <v>1015635</v>
      </c>
      <c r="D13" s="86">
        <f>D38+D51</f>
        <v>1015629.103</v>
      </c>
      <c r="E13" s="86">
        <f>D13-C13</f>
        <v>-5.896999999997206</v>
      </c>
      <c r="F13" s="86">
        <f>D13/C13*100</f>
        <v>99.999419378024584</v>
      </c>
      <c r="G13" s="802" t="s">
        <v>442</v>
      </c>
      <c r="H13" s="803"/>
      <c r="I13" s="803"/>
      <c r="J13" s="803"/>
      <c r="K13" s="804"/>
    </row>
    <row r="14" spans="1:11" ht="28.5" customHeight="1">
      <c r="A14" s="107" t="s">
        <v>6</v>
      </c>
      <c r="B14" s="272" t="s">
        <v>3</v>
      </c>
      <c r="C14" s="87">
        <f>C13</f>
        <v>1015635</v>
      </c>
      <c r="D14" s="87">
        <f>D13</f>
        <v>1015629.103</v>
      </c>
      <c r="E14" s="87">
        <f>D14-C14</f>
        <v>-5.896999999997206</v>
      </c>
      <c r="F14" s="87">
        <f>D14/C14*100</f>
        <v>99.999419378024584</v>
      </c>
      <c r="G14" s="797" t="str">
        <f>G13</f>
        <v>Экономия по факту предоставленных услуг. Мероприятие выполнено.</v>
      </c>
      <c r="H14" s="798"/>
      <c r="I14" s="798"/>
      <c r="J14" s="798"/>
      <c r="K14" s="799"/>
    </row>
    <row r="15" spans="1:11" ht="16.899999999999999" customHeight="1">
      <c r="A15" s="107" t="s">
        <v>81</v>
      </c>
      <c r="B15" s="106"/>
      <c r="C15" s="253"/>
      <c r="D15" s="253"/>
      <c r="E15" s="253"/>
      <c r="F15" s="253"/>
      <c r="G15" s="813"/>
      <c r="H15" s="813"/>
      <c r="I15" s="813"/>
      <c r="J15" s="813"/>
      <c r="K15" s="813"/>
    </row>
    <row r="16" spans="1:11" ht="51">
      <c r="A16" s="92" t="s">
        <v>103</v>
      </c>
      <c r="B16" s="331" t="s">
        <v>75</v>
      </c>
      <c r="C16" s="86">
        <v>100</v>
      </c>
      <c r="D16" s="86">
        <v>100</v>
      </c>
      <c r="E16" s="22">
        <f>D16-C16</f>
        <v>0</v>
      </c>
      <c r="F16" s="22">
        <v>100</v>
      </c>
      <c r="G16" s="814" t="s">
        <v>141</v>
      </c>
      <c r="H16" s="815"/>
      <c r="I16" s="815"/>
      <c r="J16" s="815"/>
      <c r="K16" s="816"/>
    </row>
    <row r="17" spans="1:11">
      <c r="A17" s="249"/>
      <c r="B17" s="110"/>
      <c r="C17" s="111"/>
      <c r="D17" s="112"/>
      <c r="E17" s="110"/>
      <c r="F17" s="110"/>
      <c r="G17" s="110"/>
      <c r="H17" s="182"/>
      <c r="I17" s="182"/>
      <c r="J17" s="182"/>
      <c r="K17" s="182"/>
    </row>
    <row r="18" spans="1:11">
      <c r="A18" s="113" t="s">
        <v>42</v>
      </c>
      <c r="B18" s="110"/>
      <c r="C18" s="111"/>
      <c r="D18" s="112"/>
      <c r="E18" s="110"/>
      <c r="F18" s="110"/>
      <c r="G18" s="112"/>
      <c r="H18" s="182"/>
      <c r="I18" s="182"/>
      <c r="J18" s="182"/>
      <c r="K18" s="182"/>
    </row>
    <row r="19" spans="1:11">
      <c r="A19" s="109" t="s">
        <v>10</v>
      </c>
      <c r="B19" s="110"/>
      <c r="C19" s="111"/>
      <c r="D19" s="112"/>
      <c r="E19" s="110"/>
      <c r="F19" s="110"/>
      <c r="G19" s="110"/>
      <c r="H19" s="182"/>
      <c r="I19" s="182"/>
      <c r="J19" s="182"/>
      <c r="K19" s="182"/>
    </row>
    <row r="20" spans="1:11">
      <c r="A20" s="781" t="s">
        <v>22</v>
      </c>
      <c r="B20" s="781"/>
      <c r="C20" s="781"/>
      <c r="D20" s="781"/>
      <c r="E20" s="781"/>
      <c r="F20" s="781"/>
      <c r="G20" s="781"/>
      <c r="H20" s="781"/>
      <c r="I20" s="781"/>
      <c r="J20" s="781"/>
      <c r="K20" s="781"/>
    </row>
    <row r="21" spans="1:11">
      <c r="A21" s="113" t="s">
        <v>7</v>
      </c>
      <c r="B21" s="110"/>
      <c r="C21" s="111"/>
      <c r="D21" s="112"/>
      <c r="E21" s="110"/>
      <c r="F21" s="110"/>
      <c r="G21" s="110"/>
      <c r="H21" s="182"/>
      <c r="I21" s="182"/>
      <c r="J21" s="182"/>
      <c r="K21" s="182"/>
    </row>
    <row r="22" spans="1:11" ht="82.9" customHeight="1">
      <c r="A22" s="773" t="s">
        <v>194</v>
      </c>
      <c r="B22" s="773"/>
      <c r="C22" s="773"/>
      <c r="D22" s="773"/>
      <c r="E22" s="773"/>
      <c r="F22" s="773"/>
      <c r="G22" s="773"/>
      <c r="H22" s="773"/>
      <c r="I22" s="773"/>
      <c r="J22" s="773"/>
      <c r="K22" s="182"/>
    </row>
    <row r="23" spans="1:11" ht="0.6" customHeight="1">
      <c r="A23" s="114"/>
      <c r="B23" s="110"/>
      <c r="C23" s="111"/>
      <c r="D23" s="112"/>
      <c r="E23" s="110"/>
      <c r="F23" s="110"/>
      <c r="G23" s="110"/>
      <c r="H23" s="182"/>
      <c r="I23" s="182"/>
      <c r="J23" s="182"/>
      <c r="K23" s="182"/>
    </row>
    <row r="24" spans="1:11" ht="40.5" customHeight="1">
      <c r="A24" s="459" t="s">
        <v>2</v>
      </c>
      <c r="B24" s="459" t="s">
        <v>1</v>
      </c>
      <c r="C24" s="459" t="s">
        <v>69</v>
      </c>
      <c r="D24" s="459" t="s">
        <v>70</v>
      </c>
      <c r="E24" s="459" t="s">
        <v>71</v>
      </c>
      <c r="F24" s="459" t="s">
        <v>72</v>
      </c>
      <c r="G24" s="801" t="s">
        <v>73</v>
      </c>
      <c r="H24" s="801"/>
      <c r="I24" s="801"/>
      <c r="J24" s="801"/>
      <c r="K24" s="801"/>
    </row>
    <row r="25" spans="1:11" ht="37.5" customHeight="1">
      <c r="A25" s="423" t="s">
        <v>387</v>
      </c>
      <c r="B25" s="2" t="s">
        <v>11</v>
      </c>
      <c r="C25" s="416">
        <v>17</v>
      </c>
      <c r="D25" s="416">
        <v>102</v>
      </c>
      <c r="E25" s="683">
        <f>D25-C25</f>
        <v>85</v>
      </c>
      <c r="F25" s="194">
        <f>D25/C25*100</f>
        <v>600</v>
      </c>
      <c r="G25" s="806" t="s">
        <v>266</v>
      </c>
      <c r="H25" s="807"/>
      <c r="I25" s="807"/>
      <c r="J25" s="807"/>
      <c r="K25" s="808"/>
    </row>
    <row r="26" spans="1:11" ht="25.5">
      <c r="A26" s="424" t="s">
        <v>388</v>
      </c>
      <c r="B26" s="2" t="s">
        <v>11</v>
      </c>
      <c r="C26" s="3">
        <v>6</v>
      </c>
      <c r="D26" s="3">
        <v>18</v>
      </c>
      <c r="E26" s="683">
        <f t="shared" ref="E26:E32" si="0">D26-C26</f>
        <v>12</v>
      </c>
      <c r="F26" s="194">
        <f t="shared" ref="F26:F32" si="1">D26/C26*100</f>
        <v>300</v>
      </c>
      <c r="G26" s="806" t="s">
        <v>266</v>
      </c>
      <c r="H26" s="807"/>
      <c r="I26" s="807"/>
      <c r="J26" s="807"/>
      <c r="K26" s="808"/>
    </row>
    <row r="27" spans="1:11" ht="25.5">
      <c r="A27" s="425" t="s">
        <v>389</v>
      </c>
      <c r="B27" s="2" t="s">
        <v>11</v>
      </c>
      <c r="C27" s="3">
        <v>40</v>
      </c>
      <c r="D27" s="3">
        <v>40</v>
      </c>
      <c r="E27" s="683">
        <f t="shared" si="0"/>
        <v>0</v>
      </c>
      <c r="F27" s="194">
        <f t="shared" si="1"/>
        <v>100</v>
      </c>
      <c r="G27" s="806" t="s">
        <v>142</v>
      </c>
      <c r="H27" s="807"/>
      <c r="I27" s="807"/>
      <c r="J27" s="807"/>
      <c r="K27" s="808"/>
    </row>
    <row r="28" spans="1:11">
      <c r="A28" s="425" t="s">
        <v>390</v>
      </c>
      <c r="B28" s="2" t="s">
        <v>11</v>
      </c>
      <c r="C28" s="3">
        <v>150</v>
      </c>
      <c r="D28" s="3">
        <v>152</v>
      </c>
      <c r="E28" s="683">
        <f t="shared" si="0"/>
        <v>2</v>
      </c>
      <c r="F28" s="194">
        <f t="shared" si="1"/>
        <v>101.33333333333334</v>
      </c>
      <c r="G28" s="806" t="s">
        <v>142</v>
      </c>
      <c r="H28" s="807"/>
      <c r="I28" s="807"/>
      <c r="J28" s="807"/>
      <c r="K28" s="808"/>
    </row>
    <row r="29" spans="1:11" ht="25.5">
      <c r="A29" s="425" t="s">
        <v>391</v>
      </c>
      <c r="B29" s="2" t="s">
        <v>11</v>
      </c>
      <c r="C29" s="3">
        <v>619</v>
      </c>
      <c r="D29" s="3">
        <v>740</v>
      </c>
      <c r="E29" s="683">
        <f t="shared" si="0"/>
        <v>121</v>
      </c>
      <c r="F29" s="194">
        <f t="shared" si="1"/>
        <v>119.54765751211632</v>
      </c>
      <c r="G29" s="806" t="s">
        <v>266</v>
      </c>
      <c r="H29" s="807"/>
      <c r="I29" s="807"/>
      <c r="J29" s="807"/>
      <c r="K29" s="808"/>
    </row>
    <row r="30" spans="1:11" ht="15.75" customHeight="1">
      <c r="A30" s="425" t="s">
        <v>392</v>
      </c>
      <c r="B30" s="2" t="s">
        <v>11</v>
      </c>
      <c r="C30" s="3">
        <v>10</v>
      </c>
      <c r="D30" s="3">
        <v>10</v>
      </c>
      <c r="E30" s="683">
        <f t="shared" si="0"/>
        <v>0</v>
      </c>
      <c r="F30" s="194">
        <f t="shared" si="1"/>
        <v>100</v>
      </c>
      <c r="G30" s="806" t="s">
        <v>142</v>
      </c>
      <c r="H30" s="807"/>
      <c r="I30" s="807"/>
      <c r="J30" s="807"/>
      <c r="K30" s="808"/>
    </row>
    <row r="31" spans="1:11">
      <c r="A31" s="425" t="s">
        <v>393</v>
      </c>
      <c r="B31" s="2" t="s">
        <v>11</v>
      </c>
      <c r="C31" s="3">
        <v>1000</v>
      </c>
      <c r="D31" s="3">
        <v>1231</v>
      </c>
      <c r="E31" s="683">
        <f t="shared" si="0"/>
        <v>231</v>
      </c>
      <c r="F31" s="194">
        <f t="shared" si="1"/>
        <v>123.10000000000001</v>
      </c>
      <c r="G31" s="806" t="s">
        <v>266</v>
      </c>
      <c r="H31" s="807"/>
      <c r="I31" s="807"/>
      <c r="J31" s="807"/>
      <c r="K31" s="808"/>
    </row>
    <row r="32" spans="1:11" ht="17.25" customHeight="1">
      <c r="A32" s="425" t="s">
        <v>394</v>
      </c>
      <c r="B32" s="2" t="s">
        <v>11</v>
      </c>
      <c r="C32" s="3">
        <v>745</v>
      </c>
      <c r="D32" s="3">
        <v>725</v>
      </c>
      <c r="E32" s="683">
        <f t="shared" si="0"/>
        <v>-20</v>
      </c>
      <c r="F32" s="194">
        <f t="shared" si="1"/>
        <v>97.31543624161074</v>
      </c>
      <c r="G32" s="806" t="s">
        <v>142</v>
      </c>
      <c r="H32" s="807"/>
      <c r="I32" s="807"/>
      <c r="J32" s="807"/>
      <c r="K32" s="808"/>
    </row>
    <row r="33" spans="1:11" ht="24.75" customHeight="1">
      <c r="A33" s="425" t="s">
        <v>395</v>
      </c>
      <c r="B33" s="2" t="s">
        <v>11</v>
      </c>
      <c r="C33" s="3">
        <v>50</v>
      </c>
      <c r="D33" s="3">
        <v>100</v>
      </c>
      <c r="E33" s="683">
        <f t="shared" ref="E33:E35" si="2">D33-C33</f>
        <v>50</v>
      </c>
      <c r="F33" s="194">
        <f t="shared" ref="F33:F35" si="3">D33/C33*100</f>
        <v>200</v>
      </c>
      <c r="G33" s="806" t="s">
        <v>266</v>
      </c>
      <c r="H33" s="807"/>
      <c r="I33" s="807"/>
      <c r="J33" s="807"/>
      <c r="K33" s="808"/>
    </row>
    <row r="34" spans="1:11">
      <c r="A34" s="425" t="s">
        <v>396</v>
      </c>
      <c r="B34" s="2" t="s">
        <v>11</v>
      </c>
      <c r="C34" s="3">
        <v>450</v>
      </c>
      <c r="D34" s="3">
        <v>900</v>
      </c>
      <c r="E34" s="683">
        <f t="shared" si="2"/>
        <v>450</v>
      </c>
      <c r="F34" s="194">
        <f t="shared" si="3"/>
        <v>200</v>
      </c>
      <c r="G34" s="806" t="s">
        <v>266</v>
      </c>
      <c r="H34" s="807"/>
      <c r="I34" s="807"/>
      <c r="J34" s="807"/>
      <c r="K34" s="808"/>
    </row>
    <row r="35" spans="1:11" ht="15" customHeight="1">
      <c r="A35" s="425" t="s">
        <v>397</v>
      </c>
      <c r="B35" s="2" t="s">
        <v>11</v>
      </c>
      <c r="C35" s="3">
        <v>120</v>
      </c>
      <c r="D35" s="3">
        <v>48</v>
      </c>
      <c r="E35" s="683">
        <f t="shared" si="2"/>
        <v>-72</v>
      </c>
      <c r="F35" s="194">
        <f t="shared" si="3"/>
        <v>40</v>
      </c>
      <c r="G35" s="806" t="s">
        <v>142</v>
      </c>
      <c r="H35" s="807"/>
      <c r="I35" s="807"/>
      <c r="J35" s="807"/>
      <c r="K35" s="808"/>
    </row>
    <row r="36" spans="1:11" ht="41.25" customHeight="1">
      <c r="A36" s="84" t="s">
        <v>8</v>
      </c>
      <c r="B36" s="84" t="s">
        <v>1</v>
      </c>
      <c r="C36" s="243" t="s">
        <v>69</v>
      </c>
      <c r="D36" s="243" t="s">
        <v>70</v>
      </c>
      <c r="E36" s="243" t="s">
        <v>71</v>
      </c>
      <c r="F36" s="272" t="s">
        <v>72</v>
      </c>
      <c r="G36" s="812" t="s">
        <v>73</v>
      </c>
      <c r="H36" s="812"/>
      <c r="I36" s="812"/>
      <c r="J36" s="812"/>
      <c r="K36" s="812"/>
    </row>
    <row r="37" spans="1:11" ht="29.25" customHeight="1">
      <c r="A37" s="322" t="s">
        <v>65</v>
      </c>
      <c r="B37" s="276" t="s">
        <v>3</v>
      </c>
      <c r="C37" s="345">
        <v>894515</v>
      </c>
      <c r="D37" s="345">
        <v>894509.103</v>
      </c>
      <c r="E37" s="33">
        <f>D37-C37</f>
        <v>-5.896999999997206</v>
      </c>
      <c r="F37" s="38">
        <f>D37/C37*100</f>
        <v>99.999340760076691</v>
      </c>
      <c r="G37" s="806" t="s">
        <v>442</v>
      </c>
      <c r="H37" s="807"/>
      <c r="I37" s="807"/>
      <c r="J37" s="807"/>
      <c r="K37" s="808"/>
    </row>
    <row r="38" spans="1:11" ht="24.75" customHeight="1">
      <c r="A38" s="50" t="s">
        <v>9</v>
      </c>
      <c r="B38" s="272" t="s">
        <v>3</v>
      </c>
      <c r="C38" s="87">
        <f>C37</f>
        <v>894515</v>
      </c>
      <c r="D38" s="87">
        <f>D37</f>
        <v>894509.103</v>
      </c>
      <c r="E38" s="295">
        <f>D38-C38</f>
        <v>-5.896999999997206</v>
      </c>
      <c r="F38" s="296">
        <f>D38/C38*100</f>
        <v>99.999340760076691</v>
      </c>
      <c r="G38" s="809" t="str">
        <f>G37</f>
        <v>Экономия по факту предоставленных услуг. Мероприятие выполнено.</v>
      </c>
      <c r="H38" s="810"/>
      <c r="I38" s="810"/>
      <c r="J38" s="810"/>
      <c r="K38" s="811"/>
    </row>
    <row r="39" spans="1:11">
      <c r="A39" s="108"/>
      <c r="B39" s="108"/>
      <c r="C39" s="108"/>
      <c r="D39" s="108"/>
      <c r="E39" s="108"/>
      <c r="F39" s="108"/>
      <c r="G39" s="108"/>
      <c r="H39" s="182"/>
      <c r="I39" s="182"/>
      <c r="J39" s="182"/>
      <c r="K39" s="182"/>
    </row>
    <row r="40" spans="1:11">
      <c r="A40" s="219" t="s">
        <v>47</v>
      </c>
      <c r="B40" s="212"/>
      <c r="C40" s="220"/>
      <c r="D40" s="213"/>
      <c r="E40" s="212"/>
      <c r="F40" s="212"/>
      <c r="G40" s="212"/>
      <c r="H40" s="182"/>
      <c r="I40" s="182"/>
      <c r="J40" s="182"/>
      <c r="K40" s="182"/>
    </row>
    <row r="41" spans="1:11">
      <c r="A41" s="221" t="s">
        <v>60</v>
      </c>
      <c r="B41" s="212"/>
      <c r="C41" s="220"/>
      <c r="D41" s="213"/>
      <c r="E41" s="212"/>
      <c r="F41" s="212"/>
      <c r="G41" s="212"/>
      <c r="H41" s="182"/>
      <c r="I41" s="182"/>
      <c r="J41" s="182"/>
      <c r="K41" s="182"/>
    </row>
    <row r="42" spans="1:11">
      <c r="A42" s="781" t="s">
        <v>22</v>
      </c>
      <c r="B42" s="781"/>
      <c r="C42" s="781"/>
      <c r="D42" s="781"/>
      <c r="E42" s="781"/>
      <c r="F42" s="781"/>
      <c r="G42" s="781"/>
      <c r="H42" s="781"/>
      <c r="I42" s="781"/>
      <c r="J42" s="781"/>
      <c r="K42" s="182"/>
    </row>
    <row r="43" spans="1:11" ht="40.5" customHeight="1">
      <c r="A43" s="773" t="s">
        <v>265</v>
      </c>
      <c r="B43" s="773"/>
      <c r="C43" s="773"/>
      <c r="D43" s="773"/>
      <c r="E43" s="773"/>
      <c r="F43" s="773"/>
      <c r="G43" s="773"/>
      <c r="H43" s="773"/>
      <c r="I43" s="773"/>
      <c r="J43" s="773"/>
      <c r="K43" s="773"/>
    </row>
    <row r="44" spans="1:11" ht="39.75" customHeight="1">
      <c r="A44" s="315" t="s">
        <v>2</v>
      </c>
      <c r="B44" s="315" t="s">
        <v>1</v>
      </c>
      <c r="C44" s="459" t="s">
        <v>69</v>
      </c>
      <c r="D44" s="459" t="s">
        <v>70</v>
      </c>
      <c r="E44" s="459" t="s">
        <v>71</v>
      </c>
      <c r="F44" s="106" t="s">
        <v>72</v>
      </c>
      <c r="G44" s="801" t="s">
        <v>73</v>
      </c>
      <c r="H44" s="801"/>
      <c r="I44" s="801"/>
      <c r="J44" s="801"/>
      <c r="K44" s="801"/>
    </row>
    <row r="45" spans="1:11" ht="25.5">
      <c r="A45" s="489" t="s">
        <v>398</v>
      </c>
      <c r="B45" s="465" t="s">
        <v>11</v>
      </c>
      <c r="C45" s="426">
        <v>300</v>
      </c>
      <c r="D45" s="426">
        <v>300</v>
      </c>
      <c r="E45" s="181">
        <f>D45-C45</f>
        <v>0</v>
      </c>
      <c r="F45" s="38">
        <f>D45/C45*100</f>
        <v>100</v>
      </c>
      <c r="G45" s="819" t="s">
        <v>142</v>
      </c>
      <c r="H45" s="820"/>
      <c r="I45" s="820"/>
      <c r="J45" s="820"/>
      <c r="K45" s="821"/>
    </row>
    <row r="46" spans="1:11" ht="54" customHeight="1">
      <c r="A46" s="489" t="s">
        <v>399</v>
      </c>
      <c r="B46" s="465" t="s">
        <v>11</v>
      </c>
      <c r="C46" s="427">
        <v>6</v>
      </c>
      <c r="D46" s="427">
        <v>16</v>
      </c>
      <c r="E46" s="181">
        <f>D46-C46</f>
        <v>10</v>
      </c>
      <c r="F46" s="38">
        <f>D46/C46*100</f>
        <v>266.66666666666663</v>
      </c>
      <c r="G46" s="813" t="s">
        <v>266</v>
      </c>
      <c r="H46" s="813"/>
      <c r="I46" s="813"/>
      <c r="J46" s="813"/>
      <c r="K46" s="813"/>
    </row>
    <row r="47" spans="1:11" ht="51.75" customHeight="1">
      <c r="A47" s="490" t="s">
        <v>400</v>
      </c>
      <c r="B47" s="465" t="s">
        <v>11</v>
      </c>
      <c r="C47" s="427">
        <v>17</v>
      </c>
      <c r="D47" s="427">
        <v>102</v>
      </c>
      <c r="E47" s="181">
        <f>D47-C47</f>
        <v>85</v>
      </c>
      <c r="F47" s="38">
        <f>D47/C47*100</f>
        <v>600</v>
      </c>
      <c r="G47" s="806" t="s">
        <v>266</v>
      </c>
      <c r="H47" s="807"/>
      <c r="I47" s="807"/>
      <c r="J47" s="807"/>
      <c r="K47" s="808"/>
    </row>
    <row r="48" spans="1:11" ht="25.5">
      <c r="A48" s="614" t="s">
        <v>401</v>
      </c>
      <c r="B48" s="580" t="s">
        <v>11</v>
      </c>
      <c r="C48" s="427">
        <v>172</v>
      </c>
      <c r="D48" s="427">
        <v>172</v>
      </c>
      <c r="E48" s="181">
        <f>D48-C48</f>
        <v>0</v>
      </c>
      <c r="F48" s="38">
        <f>D48/C48*100</f>
        <v>100</v>
      </c>
      <c r="G48" s="819" t="s">
        <v>142</v>
      </c>
      <c r="H48" s="820"/>
      <c r="I48" s="820"/>
      <c r="J48" s="820"/>
      <c r="K48" s="821"/>
    </row>
    <row r="49" spans="1:11" ht="41.25" customHeight="1">
      <c r="A49" s="84" t="s">
        <v>8</v>
      </c>
      <c r="B49" s="84" t="s">
        <v>1</v>
      </c>
      <c r="C49" s="272" t="s">
        <v>69</v>
      </c>
      <c r="D49" s="272" t="s">
        <v>70</v>
      </c>
      <c r="E49" s="272" t="s">
        <v>71</v>
      </c>
      <c r="F49" s="272" t="s">
        <v>72</v>
      </c>
      <c r="G49" s="812" t="s">
        <v>73</v>
      </c>
      <c r="H49" s="812"/>
      <c r="I49" s="812"/>
      <c r="J49" s="812"/>
      <c r="K49" s="812"/>
    </row>
    <row r="50" spans="1:11" ht="25.5">
      <c r="A50" s="323" t="s">
        <v>65</v>
      </c>
      <c r="B50" s="283" t="s">
        <v>3</v>
      </c>
      <c r="C50" s="345">
        <v>121120</v>
      </c>
      <c r="D50" s="345">
        <v>121120</v>
      </c>
      <c r="E50" s="210">
        <f>C50-D50</f>
        <v>0</v>
      </c>
      <c r="F50" s="194">
        <f>D50/C50*100</f>
        <v>100</v>
      </c>
      <c r="G50" s="814" t="s">
        <v>142</v>
      </c>
      <c r="H50" s="815"/>
      <c r="I50" s="815"/>
      <c r="J50" s="815"/>
      <c r="K50" s="816"/>
    </row>
    <row r="51" spans="1:11" ht="25.5">
      <c r="A51" s="223" t="s">
        <v>9</v>
      </c>
      <c r="B51" s="222" t="s">
        <v>3</v>
      </c>
      <c r="C51" s="117">
        <f>C50</f>
        <v>121120</v>
      </c>
      <c r="D51" s="117">
        <f t="shared" ref="D51:E51" si="4">D50</f>
        <v>121120</v>
      </c>
      <c r="E51" s="117">
        <f t="shared" si="4"/>
        <v>0</v>
      </c>
      <c r="F51" s="297">
        <f>D51/C51*100</f>
        <v>100</v>
      </c>
      <c r="G51" s="797" t="str">
        <f>G50</f>
        <v>мероприятие выполнено.</v>
      </c>
      <c r="H51" s="798"/>
      <c r="I51" s="798"/>
      <c r="J51" s="798"/>
      <c r="K51" s="799"/>
    </row>
    <row r="53" spans="1:11" ht="31.5" customHeight="1">
      <c r="A53" s="732" t="s">
        <v>411</v>
      </c>
      <c r="B53" s="732"/>
      <c r="C53" s="732"/>
      <c r="D53" s="732"/>
      <c r="E53" s="148"/>
      <c r="F53" s="148"/>
      <c r="G53" s="817" t="s">
        <v>219</v>
      </c>
      <c r="H53" s="817"/>
      <c r="I53" s="817"/>
      <c r="J53" s="817"/>
      <c r="K53" s="578"/>
    </row>
    <row r="54" spans="1:11">
      <c r="D54" s="173"/>
      <c r="E54" s="174"/>
    </row>
    <row r="55" spans="1:11" s="39" customFormat="1" ht="12.75" customHeight="1">
      <c r="A55" s="53" t="s">
        <v>251</v>
      </c>
      <c r="B55" s="42"/>
      <c r="C55" s="42"/>
      <c r="D55" s="42"/>
      <c r="E55" s="42"/>
      <c r="F55" s="42"/>
      <c r="G55" s="817" t="s">
        <v>336</v>
      </c>
      <c r="H55" s="817"/>
      <c r="I55" s="817"/>
      <c r="J55" s="817"/>
      <c r="K55" s="578"/>
    </row>
    <row r="56" spans="1:11" s="39" customFormat="1">
      <c r="A56" s="42"/>
      <c r="B56" s="42"/>
      <c r="C56" s="42"/>
      <c r="D56" s="42"/>
      <c r="E56" s="42"/>
      <c r="F56" s="42"/>
      <c r="G56" s="42"/>
      <c r="H56" s="42"/>
      <c r="I56" s="42"/>
      <c r="J56" s="42"/>
      <c r="K56" s="42"/>
    </row>
    <row r="57" spans="1:11" s="39" customFormat="1" ht="16.5" customHeight="1">
      <c r="A57" s="732" t="s">
        <v>410</v>
      </c>
      <c r="B57" s="732"/>
      <c r="C57" s="732"/>
      <c r="D57" s="732"/>
      <c r="E57" s="40"/>
      <c r="F57" s="40"/>
      <c r="G57" s="818" t="s">
        <v>296</v>
      </c>
      <c r="H57" s="818"/>
      <c r="I57" s="818"/>
      <c r="J57" s="818"/>
      <c r="K57" s="579"/>
    </row>
    <row r="58" spans="1:11">
      <c r="A58" s="39"/>
      <c r="B58" s="39"/>
      <c r="C58" s="39"/>
      <c r="D58" s="39"/>
      <c r="E58" s="39"/>
      <c r="F58" s="39"/>
      <c r="G58" s="39"/>
    </row>
    <row r="59" spans="1:11">
      <c r="A59" s="735"/>
      <c r="B59" s="735"/>
      <c r="C59" s="735"/>
      <c r="D59" s="735"/>
      <c r="E59" s="735"/>
      <c r="F59" s="735"/>
      <c r="G59" s="735"/>
    </row>
  </sheetData>
  <mergeCells count="47">
    <mergeCell ref="G49:K49"/>
    <mergeCell ref="G37:K37"/>
    <mergeCell ref="G50:K50"/>
    <mergeCell ref="G47:K47"/>
    <mergeCell ref="G46:K46"/>
    <mergeCell ref="A42:J42"/>
    <mergeCell ref="A43:K43"/>
    <mergeCell ref="G44:K44"/>
    <mergeCell ref="G45:K45"/>
    <mergeCell ref="G48:K48"/>
    <mergeCell ref="A59:G59"/>
    <mergeCell ref="G51:K51"/>
    <mergeCell ref="A53:D53"/>
    <mergeCell ref="A57:D57"/>
    <mergeCell ref="G53:J53"/>
    <mergeCell ref="G55:J55"/>
    <mergeCell ref="G57:J57"/>
    <mergeCell ref="G15:K15"/>
    <mergeCell ref="G16:K16"/>
    <mergeCell ref="A20:K20"/>
    <mergeCell ref="A22:J22"/>
    <mergeCell ref="G24:K24"/>
    <mergeCell ref="G26:K26"/>
    <mergeCell ref="G30:K30"/>
    <mergeCell ref="G31:K31"/>
    <mergeCell ref="G25:K25"/>
    <mergeCell ref="G38:K38"/>
    <mergeCell ref="G28:K28"/>
    <mergeCell ref="G29:K29"/>
    <mergeCell ref="G32:K32"/>
    <mergeCell ref="G36:K36"/>
    <mergeCell ref="G27:K27"/>
    <mergeCell ref="G33:K33"/>
    <mergeCell ref="G34:K34"/>
    <mergeCell ref="G35:K35"/>
    <mergeCell ref="A8:K8"/>
    <mergeCell ref="A1:K1"/>
    <mergeCell ref="A4:J4"/>
    <mergeCell ref="A6:K6"/>
    <mergeCell ref="A7:K7"/>
    <mergeCell ref="A3:H3"/>
    <mergeCell ref="G14:K14"/>
    <mergeCell ref="A9:K9"/>
    <mergeCell ref="A10:J10"/>
    <mergeCell ref="A11:K11"/>
    <mergeCell ref="G12:K12"/>
    <mergeCell ref="G13:K13"/>
  </mergeCells>
  <pageMargins left="0.70866141732283472" right="0.31496062992125984" top="0.55118110236220474" bottom="0.35433070866141736" header="0.31496062992125984" footer="0.31496062992125984"/>
  <pageSetup paperSize="9" fitToHeight="3" orientation="landscape" r:id="rId1"/>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K56"/>
  <sheetViews>
    <sheetView view="pageBreakPreview" topLeftCell="A3" zoomScale="80" zoomScaleSheetLayoutView="80" workbookViewId="0">
      <selection activeCell="F16" sqref="F16"/>
    </sheetView>
  </sheetViews>
  <sheetFormatPr defaultColWidth="9.140625" defaultRowHeight="12.75"/>
  <cols>
    <col min="1" max="1" width="49.140625" style="42" customWidth="1"/>
    <col min="2" max="2" width="10.5703125" style="42" customWidth="1"/>
    <col min="3" max="3" width="11.85546875" style="42" customWidth="1"/>
    <col min="4" max="4" width="11.42578125" style="42" bestFit="1" customWidth="1"/>
    <col min="5" max="5" width="9.42578125" style="42" bestFit="1" customWidth="1"/>
    <col min="6" max="6" width="13.28515625" style="42" customWidth="1"/>
    <col min="7" max="10" width="9.140625" style="42"/>
    <col min="11" max="11" width="4.5703125" style="42" customWidth="1"/>
    <col min="12" max="16384" width="9.140625" style="42"/>
  </cols>
  <sheetData>
    <row r="1" spans="1:11" s="39" customFormat="1" ht="39.75" customHeight="1">
      <c r="A1" s="739" t="s">
        <v>294</v>
      </c>
      <c r="B1" s="739"/>
      <c r="C1" s="739"/>
      <c r="D1" s="739"/>
      <c r="E1" s="739"/>
      <c r="F1" s="739"/>
      <c r="G1" s="739"/>
      <c r="H1" s="739"/>
      <c r="I1" s="739"/>
      <c r="J1" s="739"/>
      <c r="K1" s="739"/>
    </row>
    <row r="2" spans="1:11" ht="14.25" customHeight="1">
      <c r="A2" s="245"/>
      <c r="B2" s="245"/>
      <c r="C2" s="245"/>
      <c r="D2" s="245"/>
      <c r="E2" s="245"/>
      <c r="F2" s="245"/>
      <c r="G2" s="245"/>
      <c r="H2" s="245"/>
      <c r="I2" s="245"/>
      <c r="J2" s="245"/>
      <c r="K2" s="245"/>
    </row>
    <row r="3" spans="1:11" s="39" customFormat="1" ht="12.75" customHeight="1">
      <c r="A3" s="734" t="s">
        <v>255</v>
      </c>
      <c r="B3" s="734"/>
      <c r="C3" s="734"/>
      <c r="D3" s="734"/>
      <c r="E3" s="734"/>
      <c r="F3" s="734"/>
      <c r="G3" s="734"/>
      <c r="H3" s="734"/>
      <c r="I3" s="177"/>
      <c r="J3" s="177"/>
      <c r="K3" s="177"/>
    </row>
    <row r="4" spans="1:11">
      <c r="A4" s="822" t="s">
        <v>122</v>
      </c>
      <c r="B4" s="736"/>
      <c r="C4" s="736"/>
      <c r="D4" s="736"/>
      <c r="E4" s="736"/>
      <c r="F4" s="736"/>
      <c r="G4" s="736"/>
      <c r="H4" s="736"/>
      <c r="I4" s="736"/>
      <c r="J4" s="736"/>
      <c r="K4" s="736"/>
    </row>
    <row r="5" spans="1:11">
      <c r="A5" s="736" t="s">
        <v>4</v>
      </c>
      <c r="B5" s="736"/>
      <c r="C5" s="736"/>
      <c r="D5" s="736"/>
      <c r="E5" s="736"/>
      <c r="F5" s="736"/>
      <c r="G5" s="736"/>
      <c r="H5" s="736"/>
      <c r="I5" s="736"/>
      <c r="J5" s="736"/>
      <c r="K5" s="736"/>
    </row>
    <row r="6" spans="1:11">
      <c r="A6" s="746" t="s">
        <v>95</v>
      </c>
      <c r="B6" s="746"/>
      <c r="C6" s="746"/>
      <c r="D6" s="746"/>
      <c r="E6" s="746"/>
      <c r="F6" s="746"/>
      <c r="G6" s="746"/>
      <c r="H6" s="746"/>
      <c r="I6" s="746"/>
      <c r="J6" s="746"/>
      <c r="K6" s="746"/>
    </row>
    <row r="7" spans="1:11" ht="12.75" customHeight="1">
      <c r="A7" s="738" t="s">
        <v>96</v>
      </c>
      <c r="B7" s="738"/>
      <c r="C7" s="738"/>
      <c r="D7" s="738"/>
      <c r="E7" s="738"/>
      <c r="F7" s="738"/>
      <c r="G7" s="738"/>
      <c r="H7" s="738"/>
      <c r="I7" s="738"/>
      <c r="J7" s="738"/>
      <c r="K7" s="738"/>
    </row>
    <row r="8" spans="1:11">
      <c r="A8" s="746" t="s">
        <v>97</v>
      </c>
      <c r="B8" s="746"/>
      <c r="C8" s="746"/>
      <c r="D8" s="746"/>
      <c r="E8" s="746"/>
      <c r="F8" s="746"/>
      <c r="G8" s="746"/>
      <c r="H8" s="746"/>
      <c r="I8" s="746"/>
      <c r="J8" s="746"/>
      <c r="K8" s="746"/>
    </row>
    <row r="9" spans="1:11">
      <c r="A9" s="746" t="s">
        <v>98</v>
      </c>
      <c r="B9" s="746"/>
      <c r="C9" s="746"/>
      <c r="D9" s="746"/>
      <c r="E9" s="746"/>
      <c r="F9" s="746"/>
      <c r="G9" s="746"/>
      <c r="H9" s="746"/>
      <c r="I9" s="746"/>
      <c r="J9" s="746"/>
      <c r="K9" s="746"/>
    </row>
    <row r="10" spans="1:11" ht="17.25" customHeight="1">
      <c r="A10" s="736" t="s">
        <v>195</v>
      </c>
      <c r="B10" s="736"/>
      <c r="C10" s="736"/>
      <c r="D10" s="736"/>
      <c r="E10" s="736"/>
      <c r="F10" s="736"/>
      <c r="G10" s="736"/>
      <c r="H10" s="736"/>
      <c r="I10" s="736"/>
      <c r="J10" s="736"/>
      <c r="K10" s="736"/>
    </row>
    <row r="11" spans="1:11" ht="54" customHeight="1">
      <c r="A11" s="732" t="s">
        <v>196</v>
      </c>
      <c r="B11" s="732"/>
      <c r="C11" s="732"/>
      <c r="D11" s="732"/>
      <c r="E11" s="732"/>
      <c r="F11" s="732"/>
      <c r="G11" s="732"/>
      <c r="H11" s="732"/>
      <c r="I11" s="732"/>
      <c r="J11" s="732"/>
      <c r="K11" s="732"/>
    </row>
    <row r="12" spans="1:11" ht="38.25" customHeight="1">
      <c r="A12" s="218" t="s">
        <v>5</v>
      </c>
      <c r="B12" s="106" t="s">
        <v>1</v>
      </c>
      <c r="C12" s="106" t="s">
        <v>69</v>
      </c>
      <c r="D12" s="106" t="s">
        <v>70</v>
      </c>
      <c r="E12" s="106" t="s">
        <v>71</v>
      </c>
      <c r="F12" s="106" t="s">
        <v>72</v>
      </c>
      <c r="G12" s="801" t="s">
        <v>73</v>
      </c>
      <c r="H12" s="801"/>
      <c r="I12" s="801"/>
      <c r="J12" s="801"/>
      <c r="K12" s="801"/>
    </row>
    <row r="13" spans="1:11" ht="60" customHeight="1">
      <c r="A13" s="163" t="s">
        <v>354</v>
      </c>
      <c r="B13" s="260" t="s">
        <v>28</v>
      </c>
      <c r="C13" s="318">
        <f>C28+C37</f>
        <v>1176230</v>
      </c>
      <c r="D13" s="317">
        <f t="shared" ref="D13:E13" si="0">D28+D37</f>
        <v>1176228.929</v>
      </c>
      <c r="E13" s="79">
        <f t="shared" si="0"/>
        <v>-1.0709999999962747</v>
      </c>
      <c r="F13" s="79">
        <f>D13/C13*100</f>
        <v>99.999908946379534</v>
      </c>
      <c r="G13" s="819" t="s">
        <v>358</v>
      </c>
      <c r="H13" s="820"/>
      <c r="I13" s="820"/>
      <c r="J13" s="820"/>
      <c r="K13" s="821"/>
    </row>
    <row r="14" spans="1:11" ht="16.5" customHeight="1">
      <c r="A14" s="122" t="s">
        <v>6</v>
      </c>
      <c r="B14" s="63" t="s">
        <v>28</v>
      </c>
      <c r="C14" s="603">
        <f>C13</f>
        <v>1176230</v>
      </c>
      <c r="D14" s="692">
        <f t="shared" ref="D14:E14" si="1">D13</f>
        <v>1176228.929</v>
      </c>
      <c r="E14" s="80">
        <f t="shared" si="1"/>
        <v>-1.0709999999962747</v>
      </c>
      <c r="F14" s="80">
        <f>F13</f>
        <v>99.999908946379534</v>
      </c>
      <c r="G14" s="823" t="s">
        <v>137</v>
      </c>
      <c r="H14" s="824"/>
      <c r="I14" s="824"/>
      <c r="J14" s="824"/>
      <c r="K14" s="825"/>
    </row>
    <row r="15" spans="1:11">
      <c r="A15" s="107" t="s">
        <v>104</v>
      </c>
      <c r="B15" s="63"/>
      <c r="C15" s="74"/>
      <c r="D15" s="74"/>
      <c r="E15" s="262"/>
      <c r="F15" s="74"/>
      <c r="G15" s="826"/>
      <c r="H15" s="826"/>
      <c r="I15" s="826"/>
      <c r="J15" s="826"/>
      <c r="K15" s="826"/>
    </row>
    <row r="16" spans="1:11" ht="57" customHeight="1">
      <c r="A16" s="92" t="s">
        <v>349</v>
      </c>
      <c r="B16" s="260" t="s">
        <v>80</v>
      </c>
      <c r="C16" s="339">
        <v>705</v>
      </c>
      <c r="D16" s="29">
        <v>710</v>
      </c>
      <c r="E16" s="67">
        <f>D16-C16</f>
        <v>5</v>
      </c>
      <c r="F16" s="67">
        <v>100</v>
      </c>
      <c r="G16" s="827" t="s">
        <v>443</v>
      </c>
      <c r="H16" s="828"/>
      <c r="I16" s="828"/>
      <c r="J16" s="828"/>
      <c r="K16" s="829"/>
    </row>
    <row r="17" spans="1:11">
      <c r="A17" s="182"/>
      <c r="B17" s="182"/>
      <c r="C17" s="182"/>
      <c r="D17" s="182"/>
      <c r="E17" s="182"/>
      <c r="F17" s="182"/>
      <c r="G17" s="182"/>
      <c r="H17" s="182"/>
      <c r="I17" s="182"/>
      <c r="J17" s="182"/>
      <c r="K17" s="182"/>
    </row>
    <row r="18" spans="1:11">
      <c r="A18" s="215" t="s">
        <v>50</v>
      </c>
      <c r="B18" s="252"/>
      <c r="C18" s="216"/>
      <c r="D18" s="216"/>
      <c r="E18" s="216"/>
      <c r="F18" s="216"/>
      <c r="G18" s="216"/>
      <c r="H18" s="182"/>
      <c r="I18" s="182"/>
      <c r="J18" s="182"/>
      <c r="K18" s="182"/>
    </row>
    <row r="19" spans="1:11">
      <c r="A19" s="187" t="s">
        <v>10</v>
      </c>
      <c r="B19" s="252"/>
      <c r="C19" s="216"/>
      <c r="D19" s="216"/>
      <c r="E19" s="216"/>
      <c r="F19" s="216"/>
      <c r="G19" s="216"/>
      <c r="H19" s="182"/>
      <c r="I19" s="182"/>
      <c r="J19" s="182"/>
      <c r="K19" s="182"/>
    </row>
    <row r="20" spans="1:11" ht="12.75" customHeight="1">
      <c r="A20" s="781" t="s">
        <v>22</v>
      </c>
      <c r="B20" s="781"/>
      <c r="C20" s="781"/>
      <c r="D20" s="781"/>
      <c r="E20" s="781"/>
      <c r="F20" s="781"/>
      <c r="G20" s="781"/>
      <c r="H20" s="781"/>
      <c r="I20" s="781"/>
      <c r="J20" s="781"/>
      <c r="K20" s="781"/>
    </row>
    <row r="21" spans="1:11">
      <c r="A21" s="60" t="s">
        <v>7</v>
      </c>
      <c r="B21" s="252"/>
      <c r="C21" s="216"/>
      <c r="D21" s="216"/>
      <c r="E21" s="216"/>
      <c r="F21" s="216"/>
      <c r="G21" s="216"/>
      <c r="H21" s="182"/>
      <c r="I21" s="182"/>
      <c r="J21" s="182"/>
      <c r="K21" s="182"/>
    </row>
    <row r="22" spans="1:11" ht="31.15" customHeight="1">
      <c r="A22" s="732" t="s">
        <v>197</v>
      </c>
      <c r="B22" s="732"/>
      <c r="C22" s="732"/>
      <c r="D22" s="732"/>
      <c r="E22" s="732"/>
      <c r="F22" s="732"/>
      <c r="G22" s="732"/>
      <c r="H22" s="732"/>
      <c r="I22" s="732"/>
      <c r="J22" s="732"/>
      <c r="K22" s="732"/>
    </row>
    <row r="23" spans="1:11" ht="38.25">
      <c r="A23" s="74" t="s">
        <v>2</v>
      </c>
      <c r="B23" s="84" t="s">
        <v>1</v>
      </c>
      <c r="C23" s="568" t="s">
        <v>69</v>
      </c>
      <c r="D23" s="568" t="s">
        <v>70</v>
      </c>
      <c r="E23" s="568" t="s">
        <v>71</v>
      </c>
      <c r="F23" s="568" t="s">
        <v>72</v>
      </c>
      <c r="G23" s="809" t="s">
        <v>94</v>
      </c>
      <c r="H23" s="810"/>
      <c r="I23" s="810"/>
      <c r="J23" s="810"/>
      <c r="K23" s="811"/>
    </row>
    <row r="24" spans="1:11" ht="44.25" customHeight="1">
      <c r="A24" s="190" t="s">
        <v>55</v>
      </c>
      <c r="B24" s="260" t="s">
        <v>31</v>
      </c>
      <c r="C24" s="258">
        <v>705</v>
      </c>
      <c r="D24" s="29">
        <v>710</v>
      </c>
      <c r="E24" s="29">
        <f>D24-C24</f>
        <v>5</v>
      </c>
      <c r="F24" s="22">
        <v>100</v>
      </c>
      <c r="G24" s="830" t="s">
        <v>356</v>
      </c>
      <c r="H24" s="831"/>
      <c r="I24" s="831"/>
      <c r="J24" s="831"/>
      <c r="K24" s="832"/>
    </row>
    <row r="25" spans="1:11" ht="38.25">
      <c r="A25" s="163" t="s">
        <v>354</v>
      </c>
      <c r="B25" s="260" t="s">
        <v>31</v>
      </c>
      <c r="C25" s="414">
        <v>437</v>
      </c>
      <c r="D25" s="29">
        <v>404</v>
      </c>
      <c r="E25" s="29">
        <f t="shared" ref="E25" si="2">D25-C25</f>
        <v>-33</v>
      </c>
      <c r="F25" s="22">
        <v>100</v>
      </c>
      <c r="G25" s="819" t="s">
        <v>355</v>
      </c>
      <c r="H25" s="820"/>
      <c r="I25" s="820"/>
      <c r="J25" s="820"/>
      <c r="K25" s="821"/>
    </row>
    <row r="26" spans="1:11" ht="57.75" customHeight="1">
      <c r="A26" s="298" t="s">
        <v>5</v>
      </c>
      <c r="B26" s="272" t="s">
        <v>1</v>
      </c>
      <c r="C26" s="272" t="s">
        <v>69</v>
      </c>
      <c r="D26" s="272" t="s">
        <v>70</v>
      </c>
      <c r="E26" s="272" t="s">
        <v>71</v>
      </c>
      <c r="F26" s="272" t="s">
        <v>72</v>
      </c>
      <c r="G26" s="823" t="s">
        <v>73</v>
      </c>
      <c r="H26" s="824"/>
      <c r="I26" s="824"/>
      <c r="J26" s="824"/>
      <c r="K26" s="825"/>
    </row>
    <row r="27" spans="1:11" ht="39.75" customHeight="1">
      <c r="A27" s="163" t="s">
        <v>354</v>
      </c>
      <c r="B27" s="282" t="s">
        <v>28</v>
      </c>
      <c r="C27" s="317">
        <v>1021058</v>
      </c>
      <c r="D27" s="317">
        <v>1021056.929</v>
      </c>
      <c r="E27" s="722">
        <f>D27-C27</f>
        <v>-1.0709999999962747</v>
      </c>
      <c r="F27" s="79">
        <f>D27/C27*100</f>
        <v>99.99989510879891</v>
      </c>
      <c r="G27" s="819" t="s">
        <v>358</v>
      </c>
      <c r="H27" s="820"/>
      <c r="I27" s="820"/>
      <c r="J27" s="820"/>
      <c r="K27" s="821"/>
    </row>
    <row r="28" spans="1:11" ht="15.75" customHeight="1">
      <c r="A28" s="263" t="s">
        <v>34</v>
      </c>
      <c r="B28" s="74" t="s">
        <v>33</v>
      </c>
      <c r="C28" s="692">
        <f>C27</f>
        <v>1021058</v>
      </c>
      <c r="D28" s="692">
        <f t="shared" ref="D28:F28" si="3">D27</f>
        <v>1021056.929</v>
      </c>
      <c r="E28" s="80">
        <f t="shared" si="3"/>
        <v>-1.0709999999962747</v>
      </c>
      <c r="F28" s="80">
        <f t="shared" si="3"/>
        <v>99.99989510879891</v>
      </c>
      <c r="G28" s="823" t="s">
        <v>78</v>
      </c>
      <c r="H28" s="824"/>
      <c r="I28" s="824"/>
      <c r="J28" s="824"/>
      <c r="K28" s="825"/>
    </row>
    <row r="29" spans="1:11">
      <c r="A29" s="499"/>
      <c r="B29" s="500"/>
      <c r="C29" s="501"/>
      <c r="D29" s="501"/>
      <c r="E29" s="501"/>
      <c r="F29" s="501"/>
      <c r="G29" s="479"/>
      <c r="H29" s="479"/>
      <c r="I29" s="479"/>
      <c r="J29" s="479"/>
      <c r="K29" s="479"/>
    </row>
    <row r="30" spans="1:11">
      <c r="A30" s="57" t="s">
        <v>37</v>
      </c>
      <c r="B30" s="474"/>
      <c r="C30" s="59"/>
      <c r="D30" s="59"/>
      <c r="E30" s="59"/>
      <c r="F30" s="59"/>
      <c r="G30" s="59"/>
      <c r="H30" s="59"/>
    </row>
    <row r="31" spans="1:11">
      <c r="A31" s="40" t="s">
        <v>10</v>
      </c>
      <c r="B31" s="474"/>
      <c r="C31" s="59"/>
      <c r="D31" s="59"/>
      <c r="E31" s="59"/>
      <c r="F31" s="59"/>
      <c r="G31" s="59"/>
      <c r="H31" s="59"/>
    </row>
    <row r="32" spans="1:11" ht="14.25" customHeight="1">
      <c r="A32" s="744" t="s">
        <v>22</v>
      </c>
      <c r="B32" s="744"/>
      <c r="C32" s="744"/>
      <c r="D32" s="744"/>
      <c r="E32" s="744"/>
      <c r="F32" s="744"/>
      <c r="G32" s="744"/>
      <c r="H32" s="744"/>
    </row>
    <row r="33" spans="1:11" ht="12" customHeight="1">
      <c r="A33" s="60" t="s">
        <v>7</v>
      </c>
      <c r="B33" s="474"/>
      <c r="C33" s="59"/>
      <c r="D33" s="59"/>
      <c r="E33" s="59"/>
      <c r="F33" s="59"/>
      <c r="G33" s="59"/>
      <c r="H33" s="59"/>
    </row>
    <row r="34" spans="1:11" ht="29.25" customHeight="1">
      <c r="A34" s="795" t="s">
        <v>278</v>
      </c>
      <c r="B34" s="795"/>
      <c r="C34" s="795"/>
      <c r="D34" s="795"/>
      <c r="E34" s="795"/>
      <c r="F34" s="795"/>
      <c r="G34" s="795"/>
      <c r="H34" s="61"/>
    </row>
    <row r="35" spans="1:11" ht="38.25">
      <c r="A35" s="74" t="s">
        <v>2</v>
      </c>
      <c r="B35" s="104" t="s">
        <v>221</v>
      </c>
      <c r="C35" s="471" t="s">
        <v>69</v>
      </c>
      <c r="D35" s="471" t="s">
        <v>70</v>
      </c>
      <c r="E35" s="471" t="s">
        <v>71</v>
      </c>
      <c r="F35" s="471" t="s">
        <v>72</v>
      </c>
      <c r="G35" s="833" t="s">
        <v>73</v>
      </c>
      <c r="H35" s="833"/>
      <c r="I35" s="833"/>
      <c r="J35" s="833"/>
      <c r="K35" s="833"/>
    </row>
    <row r="36" spans="1:11" ht="38.25">
      <c r="A36" s="163" t="s">
        <v>354</v>
      </c>
      <c r="B36" s="339" t="s">
        <v>3</v>
      </c>
      <c r="C36" s="86">
        <v>155172</v>
      </c>
      <c r="D36" s="68">
        <v>155172</v>
      </c>
      <c r="E36" s="86">
        <f>D36-C36</f>
        <v>0</v>
      </c>
      <c r="F36" s="86">
        <f>D36/C36*100</f>
        <v>100</v>
      </c>
      <c r="G36" s="819" t="s">
        <v>137</v>
      </c>
      <c r="H36" s="820"/>
      <c r="I36" s="820"/>
      <c r="J36" s="820"/>
      <c r="K36" s="821"/>
    </row>
    <row r="37" spans="1:11" s="453" customFormat="1" ht="27" customHeight="1">
      <c r="A37" s="50" t="s">
        <v>6</v>
      </c>
      <c r="B37" s="472" t="s">
        <v>3</v>
      </c>
      <c r="C37" s="87">
        <f>C36</f>
        <v>155172</v>
      </c>
      <c r="D37" s="69">
        <f>D36</f>
        <v>155172</v>
      </c>
      <c r="E37" s="87">
        <f>E36</f>
        <v>0</v>
      </c>
      <c r="F37" s="87">
        <f>D37/C37*100</f>
        <v>100</v>
      </c>
      <c r="G37" s="823" t="s">
        <v>137</v>
      </c>
      <c r="H37" s="824"/>
      <c r="I37" s="824"/>
      <c r="J37" s="824"/>
      <c r="K37" s="825"/>
    </row>
    <row r="38" spans="1:11">
      <c r="A38" s="487" t="s">
        <v>158</v>
      </c>
      <c r="B38" s="480" t="s">
        <v>11</v>
      </c>
      <c r="C38" s="414">
        <v>437</v>
      </c>
      <c r="D38" s="29">
        <v>404</v>
      </c>
      <c r="E38" s="29">
        <f t="shared" ref="E38" si="4">D38-C38</f>
        <v>-33</v>
      </c>
      <c r="F38" s="68">
        <f>D38/C38*100</f>
        <v>92.448512585812352</v>
      </c>
      <c r="G38" s="834" t="s">
        <v>357</v>
      </c>
      <c r="H38" s="834"/>
      <c r="I38" s="834"/>
      <c r="J38" s="834"/>
      <c r="K38" s="834"/>
    </row>
    <row r="39" spans="1:11">
      <c r="A39" s="502"/>
      <c r="B39" s="127"/>
      <c r="C39" s="127"/>
      <c r="D39" s="127"/>
      <c r="E39" s="127"/>
      <c r="F39" s="503"/>
      <c r="G39" s="127"/>
    </row>
    <row r="40" spans="1:11" ht="30" customHeight="1">
      <c r="A40" s="732" t="s">
        <v>411</v>
      </c>
      <c r="B40" s="732"/>
      <c r="C40" s="732"/>
      <c r="D40" s="732"/>
      <c r="E40" s="148"/>
      <c r="F40" s="148"/>
      <c r="G40" s="817" t="s">
        <v>219</v>
      </c>
      <c r="H40" s="817"/>
      <c r="I40" s="817"/>
      <c r="J40" s="817"/>
      <c r="K40" s="817"/>
    </row>
    <row r="41" spans="1:11">
      <c r="D41" s="173"/>
      <c r="E41" s="174"/>
      <c r="H41" s="456"/>
    </row>
    <row r="42" spans="1:11" s="39" customFormat="1">
      <c r="A42" s="53" t="s">
        <v>251</v>
      </c>
      <c r="B42" s="42"/>
      <c r="C42" s="42"/>
      <c r="D42" s="42"/>
      <c r="E42" s="42"/>
      <c r="F42" s="42"/>
      <c r="G42" s="817" t="s">
        <v>336</v>
      </c>
      <c r="H42" s="817"/>
      <c r="I42" s="817"/>
      <c r="J42" s="817"/>
      <c r="K42" s="817"/>
    </row>
    <row r="43" spans="1:11" s="39" customFormat="1">
      <c r="A43" s="42"/>
      <c r="B43" s="42"/>
      <c r="C43" s="42"/>
      <c r="D43" s="42"/>
      <c r="E43" s="42"/>
      <c r="F43" s="42"/>
      <c r="G43" s="42"/>
      <c r="H43" s="42"/>
    </row>
    <row r="44" spans="1:11" s="39" customFormat="1" ht="16.5" customHeight="1">
      <c r="A44" s="732" t="s">
        <v>410</v>
      </c>
      <c r="B44" s="732"/>
      <c r="C44" s="732"/>
      <c r="D44" s="732"/>
      <c r="E44" s="40"/>
      <c r="F44" s="40"/>
      <c r="G44" s="818" t="s">
        <v>296</v>
      </c>
      <c r="H44" s="818"/>
      <c r="I44" s="818"/>
      <c r="J44" s="818"/>
      <c r="K44" s="818"/>
    </row>
    <row r="45" spans="1:11" ht="18" customHeight="1"/>
    <row r="47" spans="1:11" ht="25.5" customHeight="1"/>
    <row r="49" ht="39.75" customHeight="1"/>
    <row r="54" ht="27" customHeight="1"/>
    <row r="56" ht="25.5" customHeight="1"/>
  </sheetData>
  <mergeCells count="34">
    <mergeCell ref="A44:D44"/>
    <mergeCell ref="G24:K24"/>
    <mergeCell ref="G25:K25"/>
    <mergeCell ref="G28:K28"/>
    <mergeCell ref="A40:D40"/>
    <mergeCell ref="G27:K27"/>
    <mergeCell ref="G26:K26"/>
    <mergeCell ref="G40:K40"/>
    <mergeCell ref="G42:K42"/>
    <mergeCell ref="G44:K44"/>
    <mergeCell ref="A32:H32"/>
    <mergeCell ref="A34:G34"/>
    <mergeCell ref="G35:K35"/>
    <mergeCell ref="G36:K36"/>
    <mergeCell ref="G37:K37"/>
    <mergeCell ref="G38:K38"/>
    <mergeCell ref="G23:K23"/>
    <mergeCell ref="A8:K8"/>
    <mergeCell ref="A9:K9"/>
    <mergeCell ref="A10:K10"/>
    <mergeCell ref="A11:K11"/>
    <mergeCell ref="G12:K12"/>
    <mergeCell ref="G13:K13"/>
    <mergeCell ref="G14:K14"/>
    <mergeCell ref="G15:K15"/>
    <mergeCell ref="G16:K16"/>
    <mergeCell ref="A20:K20"/>
    <mergeCell ref="A22:K22"/>
    <mergeCell ref="A7:K7"/>
    <mergeCell ref="A1:K1"/>
    <mergeCell ref="A4:K4"/>
    <mergeCell ref="A5:K5"/>
    <mergeCell ref="A6:K6"/>
    <mergeCell ref="A3:H3"/>
  </mergeCells>
  <pageMargins left="0.70866141732283472" right="0.31496062992125984" top="0.35433070866141736" bottom="0.15748031496062992" header="0.31496062992125984" footer="0.31496062992125984"/>
  <pageSetup paperSize="9" scale="94" fitToHeight="2" orientation="landscape" r:id="rId1"/>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N60"/>
  <sheetViews>
    <sheetView view="pageBreakPreview" topLeftCell="A29" zoomScale="80" zoomScaleSheetLayoutView="80" workbookViewId="0">
      <selection activeCell="L33" sqref="L33"/>
    </sheetView>
  </sheetViews>
  <sheetFormatPr defaultColWidth="9.140625" defaultRowHeight="12.75"/>
  <cols>
    <col min="1" max="1" width="42.42578125" style="42" customWidth="1"/>
    <col min="2" max="2" width="10.5703125" style="42" customWidth="1"/>
    <col min="3" max="4" width="9.85546875" style="42" bestFit="1" customWidth="1"/>
    <col min="5" max="6" width="12.85546875" style="42" customWidth="1"/>
    <col min="7" max="9" width="9.140625" style="42"/>
    <col min="10" max="10" width="7.5703125" style="42" customWidth="1"/>
    <col min="11" max="11" width="7.42578125" style="42" customWidth="1"/>
    <col min="12" max="16384" width="9.140625" style="42"/>
  </cols>
  <sheetData>
    <row r="1" spans="1:13" s="39" customFormat="1" ht="42.75" customHeight="1">
      <c r="A1" s="739" t="s">
        <v>294</v>
      </c>
      <c r="B1" s="739"/>
      <c r="C1" s="739"/>
      <c r="D1" s="739"/>
      <c r="E1" s="739"/>
      <c r="F1" s="739"/>
      <c r="G1" s="739"/>
      <c r="H1" s="739"/>
      <c r="I1" s="739"/>
      <c r="J1" s="739"/>
      <c r="K1" s="739"/>
    </row>
    <row r="2" spans="1:13">
      <c r="A2" s="835"/>
      <c r="B2" s="835"/>
      <c r="C2" s="835"/>
      <c r="D2" s="835"/>
      <c r="E2" s="835"/>
      <c r="F2" s="835"/>
      <c r="G2" s="835"/>
      <c r="H2" s="182"/>
      <c r="I2" s="182"/>
      <c r="J2" s="182"/>
      <c r="K2" s="182"/>
    </row>
    <row r="3" spans="1:13" s="39" customFormat="1" ht="12.75" customHeight="1">
      <c r="A3" s="734" t="s">
        <v>255</v>
      </c>
      <c r="B3" s="734"/>
      <c r="C3" s="734"/>
      <c r="D3" s="734"/>
      <c r="E3" s="734"/>
      <c r="F3" s="734"/>
      <c r="G3" s="734"/>
      <c r="H3" s="734"/>
      <c r="I3" s="177"/>
      <c r="J3" s="177"/>
      <c r="K3" s="177"/>
    </row>
    <row r="4" spans="1:13" ht="28.5" customHeight="1">
      <c r="A4" s="836" t="s">
        <v>279</v>
      </c>
      <c r="B4" s="836"/>
      <c r="C4" s="836"/>
      <c r="D4" s="836"/>
      <c r="E4" s="836"/>
      <c r="F4" s="836"/>
      <c r="G4" s="836"/>
      <c r="H4" s="836"/>
      <c r="I4" s="836"/>
      <c r="J4" s="836"/>
      <c r="K4" s="836"/>
    </row>
    <row r="5" spans="1:13">
      <c r="A5" s="837" t="s">
        <v>4</v>
      </c>
      <c r="B5" s="837"/>
      <c r="C5" s="837"/>
      <c r="D5" s="837"/>
      <c r="E5" s="837"/>
      <c r="F5" s="837"/>
      <c r="G5" s="837"/>
      <c r="H5" s="837"/>
      <c r="I5" s="837"/>
      <c r="J5" s="837"/>
      <c r="K5" s="837"/>
    </row>
    <row r="6" spans="1:13">
      <c r="A6" s="838" t="s">
        <v>105</v>
      </c>
      <c r="B6" s="838"/>
      <c r="C6" s="838"/>
      <c r="D6" s="838"/>
      <c r="E6" s="838"/>
      <c r="F6" s="838"/>
      <c r="G6" s="838"/>
      <c r="H6" s="838"/>
      <c r="I6" s="838"/>
      <c r="J6" s="838"/>
      <c r="K6" s="838"/>
    </row>
    <row r="7" spans="1:13">
      <c r="A7" s="838" t="s">
        <v>106</v>
      </c>
      <c r="B7" s="838"/>
      <c r="C7" s="838"/>
      <c r="D7" s="838"/>
      <c r="E7" s="838"/>
      <c r="F7" s="838"/>
      <c r="G7" s="838"/>
      <c r="H7" s="838"/>
      <c r="I7" s="838"/>
      <c r="J7" s="838"/>
      <c r="K7" s="838"/>
    </row>
    <row r="8" spans="1:13">
      <c r="A8" s="839" t="s">
        <v>107</v>
      </c>
      <c r="B8" s="839"/>
      <c r="C8" s="839"/>
      <c r="D8" s="839"/>
      <c r="E8" s="839"/>
      <c r="F8" s="839"/>
      <c r="G8" s="839"/>
      <c r="H8" s="839"/>
      <c r="I8" s="839"/>
      <c r="J8" s="839"/>
      <c r="K8" s="839"/>
    </row>
    <row r="9" spans="1:13">
      <c r="A9" s="838" t="s">
        <v>18</v>
      </c>
      <c r="B9" s="838"/>
      <c r="C9" s="838"/>
      <c r="D9" s="838"/>
      <c r="E9" s="838"/>
      <c r="F9" s="838"/>
      <c r="G9" s="838"/>
      <c r="H9" s="838"/>
      <c r="I9" s="838"/>
      <c r="J9" s="838"/>
      <c r="K9" s="838"/>
    </row>
    <row r="10" spans="1:13" ht="30" customHeight="1">
      <c r="A10" s="773" t="s">
        <v>448</v>
      </c>
      <c r="B10" s="773"/>
      <c r="C10" s="773"/>
      <c r="D10" s="773"/>
      <c r="E10" s="773"/>
      <c r="F10" s="773"/>
      <c r="G10" s="773"/>
      <c r="H10" s="773"/>
      <c r="I10" s="773"/>
      <c r="J10" s="773"/>
      <c r="K10" s="773"/>
    </row>
    <row r="11" spans="1:13" ht="47.25" customHeight="1">
      <c r="A11" s="781" t="s">
        <v>198</v>
      </c>
      <c r="B11" s="781"/>
      <c r="C11" s="781"/>
      <c r="D11" s="781"/>
      <c r="E11" s="781"/>
      <c r="F11" s="781"/>
      <c r="G11" s="781"/>
      <c r="H11" s="781"/>
      <c r="I11" s="781"/>
      <c r="J11" s="781"/>
      <c r="K11" s="781"/>
    </row>
    <row r="12" spans="1:13" ht="42.75" customHeight="1">
      <c r="A12" s="107" t="s">
        <v>5</v>
      </c>
      <c r="B12" s="106" t="s">
        <v>1</v>
      </c>
      <c r="C12" s="106" t="s">
        <v>69</v>
      </c>
      <c r="D12" s="106" t="s">
        <v>70</v>
      </c>
      <c r="E12" s="106" t="s">
        <v>71</v>
      </c>
      <c r="F12" s="106" t="s">
        <v>72</v>
      </c>
      <c r="G12" s="809" t="s">
        <v>94</v>
      </c>
      <c r="H12" s="810"/>
      <c r="I12" s="810"/>
      <c r="J12" s="810"/>
      <c r="K12" s="811"/>
    </row>
    <row r="13" spans="1:13" ht="54.6" customHeight="1">
      <c r="A13" s="73" t="s">
        <v>49</v>
      </c>
      <c r="B13" s="276" t="s">
        <v>3</v>
      </c>
      <c r="C13" s="86">
        <f>C30+C39</f>
        <v>383394</v>
      </c>
      <c r="D13" s="86">
        <f t="shared" ref="D13:E13" si="0">D30+D39</f>
        <v>383379.62400000001</v>
      </c>
      <c r="E13" s="68">
        <f t="shared" si="0"/>
        <v>-14.375999999996566</v>
      </c>
      <c r="F13" s="211">
        <f>D13/C13*100</f>
        <v>99.996250332556073</v>
      </c>
      <c r="G13" s="841" t="s">
        <v>363</v>
      </c>
      <c r="H13" s="842"/>
      <c r="I13" s="842"/>
      <c r="J13" s="842"/>
      <c r="K13" s="843"/>
      <c r="M13" s="42">
        <v>138078</v>
      </c>
    </row>
    <row r="14" spans="1:13" ht="70.5" customHeight="1">
      <c r="A14" s="257" t="s">
        <v>6</v>
      </c>
      <c r="B14" s="313" t="s">
        <v>3</v>
      </c>
      <c r="C14" s="87">
        <f>C13</f>
        <v>383394</v>
      </c>
      <c r="D14" s="295">
        <f>D13</f>
        <v>383379.62400000001</v>
      </c>
      <c r="E14" s="264">
        <f>D14-C14</f>
        <v>-14.37599999998929</v>
      </c>
      <c r="F14" s="264">
        <f>F13</f>
        <v>99.996250332556073</v>
      </c>
      <c r="G14" s="797" t="s">
        <v>363</v>
      </c>
      <c r="H14" s="798"/>
      <c r="I14" s="798"/>
      <c r="J14" s="798"/>
      <c r="K14" s="799"/>
      <c r="M14" s="42">
        <v>153154</v>
      </c>
    </row>
    <row r="15" spans="1:13" ht="15.6" customHeight="1">
      <c r="A15" s="144" t="s">
        <v>104</v>
      </c>
      <c r="B15" s="206"/>
      <c r="C15" s="206"/>
      <c r="D15" s="206"/>
      <c r="E15" s="206"/>
      <c r="F15" s="206"/>
      <c r="G15" s="844"/>
      <c r="H15" s="844"/>
      <c r="I15" s="844"/>
      <c r="J15" s="844"/>
      <c r="K15" s="844"/>
    </row>
    <row r="16" spans="1:13" ht="54.75" customHeight="1">
      <c r="A16" s="89" t="s">
        <v>127</v>
      </c>
      <c r="B16" s="75" t="s">
        <v>75</v>
      </c>
      <c r="C16" s="31">
        <v>100</v>
      </c>
      <c r="D16" s="258">
        <v>100</v>
      </c>
      <c r="E16" s="258">
        <f>D16-C16</f>
        <v>0</v>
      </c>
      <c r="F16" s="265">
        <f>(D16/C16*100)</f>
        <v>100</v>
      </c>
      <c r="G16" s="845"/>
      <c r="H16" s="846"/>
      <c r="I16" s="846"/>
      <c r="J16" s="846"/>
      <c r="K16" s="847"/>
    </row>
    <row r="17" spans="1:14">
      <c r="A17" s="144"/>
      <c r="B17" s="110"/>
      <c r="C17" s="207"/>
      <c r="D17" s="207"/>
      <c r="E17" s="207"/>
      <c r="F17" s="207"/>
      <c r="G17" s="207"/>
      <c r="H17" s="182"/>
      <c r="I17" s="182"/>
      <c r="J17" s="182"/>
      <c r="K17" s="182"/>
    </row>
    <row r="18" spans="1:14">
      <c r="A18" s="848" t="s">
        <v>61</v>
      </c>
      <c r="B18" s="848"/>
      <c r="C18" s="848"/>
      <c r="D18" s="848"/>
      <c r="E18" s="848"/>
      <c r="F18" s="848"/>
      <c r="G18" s="848"/>
      <c r="H18" s="848"/>
      <c r="I18" s="848"/>
      <c r="J18" s="848"/>
      <c r="K18" s="848"/>
    </row>
    <row r="19" spans="1:14">
      <c r="A19" s="109" t="s">
        <v>10</v>
      </c>
      <c r="B19" s="110"/>
      <c r="C19" s="111"/>
      <c r="D19" s="112"/>
      <c r="E19" s="110"/>
      <c r="F19" s="110"/>
      <c r="G19" s="110"/>
      <c r="H19" s="182"/>
      <c r="I19" s="182"/>
      <c r="J19" s="182"/>
      <c r="K19" s="182"/>
    </row>
    <row r="20" spans="1:14">
      <c r="A20" s="781" t="s">
        <v>22</v>
      </c>
      <c r="B20" s="781"/>
      <c r="C20" s="781"/>
      <c r="D20" s="781"/>
      <c r="E20" s="781"/>
      <c r="F20" s="781"/>
      <c r="G20" s="781"/>
      <c r="H20" s="781"/>
      <c r="I20" s="781"/>
      <c r="J20" s="781"/>
      <c r="K20" s="781"/>
    </row>
    <row r="21" spans="1:14">
      <c r="A21" s="848" t="s">
        <v>7</v>
      </c>
      <c r="B21" s="848"/>
      <c r="C21" s="848"/>
      <c r="D21" s="848"/>
      <c r="E21" s="848"/>
      <c r="F21" s="848"/>
      <c r="G21" s="848"/>
      <c r="H21" s="848"/>
      <c r="I21" s="848"/>
      <c r="J21" s="848"/>
      <c r="K21" s="848"/>
    </row>
    <row r="22" spans="1:14" ht="63" customHeight="1">
      <c r="A22" s="773" t="s">
        <v>199</v>
      </c>
      <c r="B22" s="773"/>
      <c r="C22" s="773"/>
      <c r="D22" s="773"/>
      <c r="E22" s="773"/>
      <c r="F22" s="773"/>
      <c r="G22" s="773"/>
      <c r="H22" s="773"/>
      <c r="I22" s="773"/>
      <c r="J22" s="773"/>
      <c r="K22" s="773"/>
    </row>
    <row r="23" spans="1:14" ht="40.5" customHeight="1">
      <c r="A23" s="208" t="s">
        <v>2</v>
      </c>
      <c r="B23" s="209" t="s">
        <v>1</v>
      </c>
      <c r="C23" s="106" t="s">
        <v>69</v>
      </c>
      <c r="D23" s="106" t="s">
        <v>70</v>
      </c>
      <c r="E23" s="106" t="s">
        <v>71</v>
      </c>
      <c r="F23" s="106" t="s">
        <v>72</v>
      </c>
      <c r="G23" s="801" t="s">
        <v>94</v>
      </c>
      <c r="H23" s="801"/>
      <c r="I23" s="801"/>
      <c r="J23" s="801"/>
      <c r="K23" s="801"/>
    </row>
    <row r="24" spans="1:14" ht="58.5" customHeight="1">
      <c r="A24" s="73" t="s">
        <v>359</v>
      </c>
      <c r="B24" s="31" t="s">
        <v>11</v>
      </c>
      <c r="C24" s="2">
        <v>300</v>
      </c>
      <c r="D24" s="2">
        <v>302</v>
      </c>
      <c r="E24" s="124">
        <f>D24-C24</f>
        <v>2</v>
      </c>
      <c r="F24" s="68">
        <f>D24/C24*100</f>
        <v>100.66666666666666</v>
      </c>
      <c r="G24" s="834" t="s">
        <v>109</v>
      </c>
      <c r="H24" s="834"/>
      <c r="I24" s="834"/>
      <c r="J24" s="834"/>
      <c r="K24" s="834"/>
    </row>
    <row r="25" spans="1:14" ht="25.5">
      <c r="A25" s="73" t="s">
        <v>360</v>
      </c>
      <c r="B25" s="31" t="s">
        <v>11</v>
      </c>
      <c r="C25" s="2">
        <v>104.5</v>
      </c>
      <c r="D25" s="2">
        <v>98</v>
      </c>
      <c r="E25" s="124">
        <f t="shared" ref="E25:E27" si="1">D25-C25</f>
        <v>-6.5</v>
      </c>
      <c r="F25" s="68">
        <f>D25/C25*100</f>
        <v>93.779904306220089</v>
      </c>
      <c r="G25" s="834" t="s">
        <v>445</v>
      </c>
      <c r="H25" s="834"/>
      <c r="I25" s="834"/>
      <c r="J25" s="834"/>
      <c r="K25" s="834"/>
    </row>
    <row r="26" spans="1:14" ht="54" customHeight="1">
      <c r="A26" s="73" t="s">
        <v>361</v>
      </c>
      <c r="B26" s="31" t="s">
        <v>11</v>
      </c>
      <c r="C26" s="428">
        <v>220</v>
      </c>
      <c r="D26" s="428">
        <v>220</v>
      </c>
      <c r="E26" s="124">
        <f t="shared" si="1"/>
        <v>0</v>
      </c>
      <c r="F26" s="68">
        <f>D26/C26*100</f>
        <v>100</v>
      </c>
      <c r="G26" s="834" t="s">
        <v>109</v>
      </c>
      <c r="H26" s="834"/>
      <c r="I26" s="834"/>
      <c r="J26" s="834"/>
      <c r="K26" s="834"/>
    </row>
    <row r="27" spans="1:14" ht="25.5" customHeight="1">
      <c r="A27" s="73" t="s">
        <v>362</v>
      </c>
      <c r="B27" s="31" t="s">
        <v>11</v>
      </c>
      <c r="C27" s="2">
        <v>109</v>
      </c>
      <c r="D27" s="2">
        <v>99</v>
      </c>
      <c r="E27" s="124">
        <f t="shared" si="1"/>
        <v>-10</v>
      </c>
      <c r="F27" s="68">
        <f>D27/C27*100</f>
        <v>90.825688073394488</v>
      </c>
      <c r="G27" s="819" t="s">
        <v>444</v>
      </c>
      <c r="H27" s="820"/>
      <c r="I27" s="820"/>
      <c r="J27" s="820"/>
      <c r="K27" s="821"/>
    </row>
    <row r="28" spans="1:14" ht="39.75" customHeight="1">
      <c r="A28" s="50" t="s">
        <v>8</v>
      </c>
      <c r="B28" s="256" t="s">
        <v>1</v>
      </c>
      <c r="C28" s="256" t="s">
        <v>69</v>
      </c>
      <c r="D28" s="256" t="s">
        <v>70</v>
      </c>
      <c r="E28" s="256" t="s">
        <v>71</v>
      </c>
      <c r="F28" s="256" t="s">
        <v>72</v>
      </c>
      <c r="G28" s="812" t="s">
        <v>94</v>
      </c>
      <c r="H28" s="812"/>
      <c r="I28" s="812"/>
      <c r="J28" s="812"/>
      <c r="K28" s="812"/>
    </row>
    <row r="29" spans="1:14" ht="67.5" customHeight="1">
      <c r="A29" s="259" t="s">
        <v>128</v>
      </c>
      <c r="B29" s="258" t="s">
        <v>3</v>
      </c>
      <c r="C29" s="86">
        <f>150727+169372</f>
        <v>320099</v>
      </c>
      <c r="D29" s="33">
        <f>150716.689+169367.936</f>
        <v>320084.625</v>
      </c>
      <c r="E29" s="721">
        <f>D29-C29</f>
        <v>-14.375</v>
      </c>
      <c r="F29" s="211">
        <f>D29/C29*100</f>
        <v>99.995509201840676</v>
      </c>
      <c r="G29" s="841" t="s">
        <v>363</v>
      </c>
      <c r="H29" s="842"/>
      <c r="I29" s="842"/>
      <c r="J29" s="842"/>
      <c r="K29" s="843"/>
      <c r="M29" s="42">
        <v>120195</v>
      </c>
      <c r="N29" s="42">
        <f>153149.783+138074.532</f>
        <v>291224.315</v>
      </c>
    </row>
    <row r="30" spans="1:14" ht="69" customHeight="1">
      <c r="A30" s="50" t="s">
        <v>9</v>
      </c>
      <c r="B30" s="568" t="s">
        <v>3</v>
      </c>
      <c r="C30" s="87">
        <f>C29</f>
        <v>320099</v>
      </c>
      <c r="D30" s="295">
        <f>D29</f>
        <v>320084.625</v>
      </c>
      <c r="E30" s="723">
        <f>D30-C30</f>
        <v>-14.375</v>
      </c>
      <c r="F30" s="264">
        <f>F29</f>
        <v>99.995509201840676</v>
      </c>
      <c r="G30" s="797" t="s">
        <v>363</v>
      </c>
      <c r="H30" s="798"/>
      <c r="I30" s="798"/>
      <c r="J30" s="798"/>
      <c r="K30" s="799"/>
      <c r="M30" s="42">
        <v>136670</v>
      </c>
    </row>
    <row r="31" spans="1:14">
      <c r="A31" s="469"/>
      <c r="B31" s="477"/>
      <c r="C31" s="504"/>
      <c r="D31" s="504"/>
      <c r="E31" s="505"/>
      <c r="F31" s="506"/>
      <c r="G31" s="475"/>
      <c r="H31" s="475"/>
      <c r="I31" s="475"/>
      <c r="J31" s="475"/>
      <c r="K31" s="475"/>
    </row>
    <row r="32" spans="1:14">
      <c r="A32" s="840" t="s">
        <v>37</v>
      </c>
      <c r="B32" s="840"/>
      <c r="C32" s="840"/>
      <c r="D32" s="840"/>
      <c r="E32" s="840"/>
      <c r="F32" s="840"/>
      <c r="G32" s="840"/>
      <c r="H32" s="840"/>
      <c r="I32" s="840"/>
      <c r="J32" s="840"/>
      <c r="K32" s="840"/>
    </row>
    <row r="33" spans="1:11">
      <c r="A33" s="746" t="s">
        <v>10</v>
      </c>
      <c r="B33" s="746"/>
      <c r="C33" s="746"/>
      <c r="D33" s="746"/>
      <c r="E33" s="746"/>
      <c r="F33" s="746"/>
      <c r="G33" s="746"/>
      <c r="H33" s="746"/>
      <c r="I33" s="746"/>
      <c r="J33" s="746"/>
      <c r="K33" s="746"/>
    </row>
    <row r="34" spans="1:11" ht="14.25" customHeight="1">
      <c r="A34" s="744" t="s">
        <v>22</v>
      </c>
      <c r="B34" s="744"/>
      <c r="C34" s="744"/>
      <c r="D34" s="744"/>
      <c r="E34" s="744"/>
      <c r="F34" s="744"/>
      <c r="G34" s="744"/>
      <c r="H34" s="744"/>
      <c r="I34" s="744"/>
      <c r="J34" s="744"/>
      <c r="K34" s="744"/>
    </row>
    <row r="35" spans="1:11" ht="12" customHeight="1">
      <c r="A35" s="60" t="s">
        <v>7</v>
      </c>
      <c r="B35" s="474"/>
      <c r="C35" s="59"/>
      <c r="D35" s="59"/>
      <c r="E35" s="59"/>
      <c r="F35" s="59"/>
      <c r="G35" s="59"/>
      <c r="H35" s="59"/>
    </row>
    <row r="36" spans="1:11" ht="29.25" customHeight="1">
      <c r="A36" s="849" t="s">
        <v>278</v>
      </c>
      <c r="B36" s="849"/>
      <c r="C36" s="849"/>
      <c r="D36" s="849"/>
      <c r="E36" s="849"/>
      <c r="F36" s="849"/>
      <c r="G36" s="849"/>
      <c r="H36" s="849"/>
      <c r="I36" s="849"/>
      <c r="J36" s="849"/>
      <c r="K36" s="849"/>
    </row>
    <row r="37" spans="1:11" ht="38.25">
      <c r="A37" s="74" t="s">
        <v>2</v>
      </c>
      <c r="B37" s="104" t="s">
        <v>221</v>
      </c>
      <c r="C37" s="471" t="s">
        <v>69</v>
      </c>
      <c r="D37" s="471" t="s">
        <v>70</v>
      </c>
      <c r="E37" s="471" t="s">
        <v>71</v>
      </c>
      <c r="F37" s="471" t="s">
        <v>72</v>
      </c>
      <c r="G37" s="833" t="s">
        <v>73</v>
      </c>
      <c r="H37" s="833"/>
      <c r="I37" s="833"/>
      <c r="J37" s="833"/>
      <c r="K37" s="833"/>
    </row>
    <row r="38" spans="1:11" ht="25.5">
      <c r="A38" s="73" t="s">
        <v>447</v>
      </c>
      <c r="B38" s="339" t="s">
        <v>3</v>
      </c>
      <c r="C38" s="86">
        <f>29828+33467</f>
        <v>63295</v>
      </c>
      <c r="D38" s="68">
        <f>29828+33466.999</f>
        <v>63294.999000000003</v>
      </c>
      <c r="E38" s="86">
        <f>D38-C38</f>
        <v>-9.9999999656574801E-4</v>
      </c>
      <c r="F38" s="86">
        <f>D38/C38*100</f>
        <v>99.999998420096375</v>
      </c>
      <c r="G38" s="819" t="s">
        <v>137</v>
      </c>
      <c r="H38" s="820"/>
      <c r="I38" s="820"/>
      <c r="J38" s="820"/>
      <c r="K38" s="821"/>
    </row>
    <row r="39" spans="1:11" s="453" customFormat="1" ht="27" customHeight="1">
      <c r="A39" s="50" t="s">
        <v>6</v>
      </c>
      <c r="B39" s="472" t="s">
        <v>3</v>
      </c>
      <c r="C39" s="87">
        <f>C38</f>
        <v>63295</v>
      </c>
      <c r="D39" s="69">
        <f>D38</f>
        <v>63294.999000000003</v>
      </c>
      <c r="E39" s="87">
        <f>E38</f>
        <v>-9.9999999656574801E-4</v>
      </c>
      <c r="F39" s="87">
        <f>D39/C39*100</f>
        <v>99.999998420096375</v>
      </c>
      <c r="G39" s="823" t="s">
        <v>137</v>
      </c>
      <c r="H39" s="824"/>
      <c r="I39" s="824"/>
      <c r="J39" s="824"/>
      <c r="K39" s="825"/>
    </row>
    <row r="40" spans="1:11">
      <c r="A40" s="487" t="s">
        <v>158</v>
      </c>
      <c r="B40" s="480" t="s">
        <v>11</v>
      </c>
      <c r="C40" s="724">
        <f>104.5+109</f>
        <v>213.5</v>
      </c>
      <c r="D40" s="414">
        <f>99+98</f>
        <v>197</v>
      </c>
      <c r="E40" s="725">
        <f t="shared" ref="E40" si="2">D40-C40</f>
        <v>-16.5</v>
      </c>
      <c r="F40" s="68">
        <f>D40/C40*100</f>
        <v>92.27166276346604</v>
      </c>
      <c r="G40" s="834" t="s">
        <v>446</v>
      </c>
      <c r="H40" s="834"/>
      <c r="I40" s="834"/>
      <c r="J40" s="834"/>
      <c r="K40" s="834"/>
    </row>
    <row r="41" spans="1:11">
      <c r="A41" s="141"/>
      <c r="B41" s="212"/>
      <c r="C41" s="213"/>
      <c r="D41" s="213"/>
      <c r="E41" s="213"/>
      <c r="F41" s="213"/>
      <c r="G41" s="213"/>
      <c r="H41" s="182"/>
      <c r="I41" s="182"/>
      <c r="J41" s="182"/>
      <c r="K41" s="182"/>
    </row>
    <row r="42" spans="1:11" ht="26.25" customHeight="1">
      <c r="A42" s="732" t="s">
        <v>411</v>
      </c>
      <c r="B42" s="732"/>
      <c r="C42" s="732"/>
      <c r="D42" s="732"/>
      <c r="E42" s="148"/>
      <c r="F42" s="148"/>
      <c r="G42" s="817" t="s">
        <v>219</v>
      </c>
      <c r="H42" s="817"/>
      <c r="I42" s="817"/>
      <c r="J42" s="817"/>
      <c r="K42" s="817"/>
    </row>
    <row r="43" spans="1:11">
      <c r="D43" s="173"/>
      <c r="E43" s="174"/>
      <c r="H43" s="578"/>
    </row>
    <row r="44" spans="1:11" s="39" customFormat="1" ht="12.75" customHeight="1">
      <c r="A44" s="53" t="s">
        <v>251</v>
      </c>
      <c r="B44" s="42"/>
      <c r="C44" s="42"/>
      <c r="D44" s="42"/>
      <c r="E44" s="42"/>
      <c r="F44" s="42"/>
      <c r="G44" s="817" t="s">
        <v>336</v>
      </c>
      <c r="H44" s="817"/>
      <c r="I44" s="817"/>
      <c r="J44" s="817"/>
      <c r="K44" s="817"/>
    </row>
    <row r="45" spans="1:11" s="39" customFormat="1">
      <c r="A45" s="42"/>
      <c r="B45" s="42"/>
      <c r="C45" s="42"/>
      <c r="D45" s="42"/>
      <c r="E45" s="42"/>
      <c r="F45" s="42"/>
      <c r="G45" s="42"/>
      <c r="H45" s="42"/>
    </row>
    <row r="46" spans="1:11" s="39" customFormat="1" ht="16.5" customHeight="1">
      <c r="A46" s="732" t="s">
        <v>410</v>
      </c>
      <c r="B46" s="732"/>
      <c r="C46" s="732"/>
      <c r="D46" s="732"/>
      <c r="E46" s="40"/>
      <c r="F46" s="40"/>
      <c r="G46" s="818" t="s">
        <v>296</v>
      </c>
      <c r="H46" s="818"/>
      <c r="I46" s="818"/>
      <c r="J46" s="818"/>
      <c r="K46" s="818"/>
    </row>
    <row r="47" spans="1:11" ht="44.25" customHeight="1">
      <c r="A47" s="108"/>
      <c r="B47" s="108"/>
      <c r="C47" s="108"/>
      <c r="D47" s="108"/>
      <c r="E47" s="108"/>
      <c r="F47" s="108"/>
      <c r="G47" s="108"/>
      <c r="H47" s="182"/>
      <c r="I47" s="182"/>
      <c r="J47" s="182"/>
      <c r="K47" s="182"/>
    </row>
    <row r="49" ht="40.5" customHeight="1"/>
    <row r="50" ht="53.25" customHeight="1"/>
    <row r="52" ht="38.25" customHeight="1"/>
    <row r="54" ht="40.5" customHeight="1"/>
    <row r="55" ht="40.5" customHeight="1"/>
    <row r="58" ht="27.75" customHeight="1"/>
    <row r="60" ht="28.5" customHeight="1"/>
  </sheetData>
  <mergeCells count="41">
    <mergeCell ref="A33:K33"/>
    <mergeCell ref="A34:K34"/>
    <mergeCell ref="A36:K36"/>
    <mergeCell ref="A46:D46"/>
    <mergeCell ref="G27:K27"/>
    <mergeCell ref="G28:K28"/>
    <mergeCell ref="G30:K30"/>
    <mergeCell ref="G29:K29"/>
    <mergeCell ref="A42:D42"/>
    <mergeCell ref="G42:K42"/>
    <mergeCell ref="G44:K44"/>
    <mergeCell ref="G46:K46"/>
    <mergeCell ref="G37:K37"/>
    <mergeCell ref="G38:K38"/>
    <mergeCell ref="G39:K39"/>
    <mergeCell ref="G40:K40"/>
    <mergeCell ref="A32:K32"/>
    <mergeCell ref="G26:K26"/>
    <mergeCell ref="G13:K13"/>
    <mergeCell ref="G14:K14"/>
    <mergeCell ref="G15:K15"/>
    <mergeCell ref="G16:K16"/>
    <mergeCell ref="A18:K18"/>
    <mergeCell ref="A20:K20"/>
    <mergeCell ref="A21:K21"/>
    <mergeCell ref="A22:K22"/>
    <mergeCell ref="G23:K23"/>
    <mergeCell ref="G24:K24"/>
    <mergeCell ref="G25:K25"/>
    <mergeCell ref="G12:K12"/>
    <mergeCell ref="A1:K1"/>
    <mergeCell ref="A2:G2"/>
    <mergeCell ref="A4:K4"/>
    <mergeCell ref="A5:K5"/>
    <mergeCell ref="A6:K6"/>
    <mergeCell ref="A7:K7"/>
    <mergeCell ref="A8:K8"/>
    <mergeCell ref="A9:K9"/>
    <mergeCell ref="A10:K10"/>
    <mergeCell ref="A11:K11"/>
    <mergeCell ref="A3:H3"/>
  </mergeCells>
  <pageMargins left="0.70866141732283472" right="0.31496062992125984" top="0.55118110236220474" bottom="0.55118110236220474" header="0.31496062992125984" footer="0.31496062992125984"/>
  <pageSetup paperSize="9" scale="98" fitToHeight="3" orientation="landscape" r:id="rId1"/>
  <rowBreaks count="1" manualBreakCount="1">
    <brk id="21" max="10" man="1"/>
  </rowBreaks>
</worksheet>
</file>

<file path=xl/worksheets/sheet15.xml><?xml version="1.0" encoding="utf-8"?>
<worksheet xmlns="http://schemas.openxmlformats.org/spreadsheetml/2006/main" xmlns:r="http://schemas.openxmlformats.org/officeDocument/2006/relationships">
  <sheetPr>
    <tabColor rgb="FFFFFF00"/>
    <pageSetUpPr fitToPage="1"/>
  </sheetPr>
  <dimension ref="A1:K58"/>
  <sheetViews>
    <sheetView view="pageBreakPreview" topLeftCell="A34" zoomScale="90" zoomScaleSheetLayoutView="90" workbookViewId="0">
      <selection activeCell="D38" sqref="D38"/>
    </sheetView>
  </sheetViews>
  <sheetFormatPr defaultColWidth="9.140625" defaultRowHeight="12.75"/>
  <cols>
    <col min="1" max="1" width="50.85546875" style="42" customWidth="1"/>
    <col min="2" max="2" width="10.5703125" style="42" customWidth="1"/>
    <col min="3" max="4" width="10.28515625" style="42" bestFit="1" customWidth="1"/>
    <col min="5" max="5" width="12.7109375" style="42" customWidth="1"/>
    <col min="6" max="6" width="12" style="42" customWidth="1"/>
    <col min="7" max="10" width="9.140625" style="42"/>
    <col min="11" max="11" width="15.85546875" style="42" customWidth="1"/>
    <col min="12" max="16384" width="9.140625" style="42"/>
  </cols>
  <sheetData>
    <row r="1" spans="1:11" s="39" customFormat="1" ht="38.25" customHeight="1">
      <c r="A1" s="739" t="s">
        <v>294</v>
      </c>
      <c r="B1" s="739"/>
      <c r="C1" s="739"/>
      <c r="D1" s="739"/>
      <c r="E1" s="739"/>
      <c r="F1" s="739"/>
      <c r="G1" s="739"/>
      <c r="H1" s="739"/>
      <c r="I1" s="739"/>
      <c r="J1" s="739"/>
      <c r="K1" s="739"/>
    </row>
    <row r="2" spans="1:11">
      <c r="A2" s="835"/>
      <c r="B2" s="835"/>
      <c r="C2" s="835"/>
      <c r="D2" s="835"/>
      <c r="E2" s="835"/>
      <c r="F2" s="835"/>
      <c r="G2" s="835"/>
      <c r="H2" s="182"/>
      <c r="I2" s="182"/>
      <c r="J2" s="182"/>
      <c r="K2" s="182"/>
    </row>
    <row r="3" spans="1:11" s="39" customFormat="1" ht="12.75" customHeight="1">
      <c r="A3" s="734" t="s">
        <v>255</v>
      </c>
      <c r="B3" s="734"/>
      <c r="C3" s="734"/>
      <c r="D3" s="734"/>
      <c r="E3" s="734"/>
      <c r="F3" s="734"/>
      <c r="G3" s="734"/>
      <c r="H3" s="734"/>
      <c r="I3" s="177"/>
      <c r="J3" s="177"/>
      <c r="K3" s="177"/>
    </row>
    <row r="4" spans="1:11">
      <c r="A4" s="850" t="s">
        <v>110</v>
      </c>
      <c r="B4" s="850"/>
      <c r="C4" s="850"/>
      <c r="D4" s="850"/>
      <c r="E4" s="850"/>
      <c r="F4" s="850"/>
      <c r="G4" s="850"/>
      <c r="H4" s="850"/>
      <c r="I4" s="850"/>
      <c r="J4" s="850"/>
      <c r="K4" s="850"/>
    </row>
    <row r="5" spans="1:11">
      <c r="A5" s="214" t="s">
        <v>280</v>
      </c>
      <c r="B5" s="41"/>
      <c r="C5" s="41"/>
      <c r="D5" s="41"/>
      <c r="E5" s="41"/>
      <c r="F5" s="41"/>
      <c r="G5" s="41"/>
      <c r="H5" s="182"/>
      <c r="I5" s="182"/>
      <c r="J5" s="182"/>
      <c r="K5" s="182"/>
    </row>
    <row r="6" spans="1:11">
      <c r="A6" s="839" t="s">
        <v>111</v>
      </c>
      <c r="B6" s="839"/>
      <c r="C6" s="839"/>
      <c r="D6" s="839"/>
      <c r="E6" s="839"/>
      <c r="F6" s="839"/>
      <c r="G6" s="839"/>
      <c r="H6" s="839"/>
      <c r="I6" s="839"/>
      <c r="J6" s="839"/>
      <c r="K6" s="839"/>
    </row>
    <row r="7" spans="1:11">
      <c r="A7" s="736" t="s">
        <v>112</v>
      </c>
      <c r="B7" s="736"/>
      <c r="C7" s="736"/>
      <c r="D7" s="736"/>
      <c r="E7" s="736"/>
      <c r="F7" s="736"/>
      <c r="G7" s="736"/>
      <c r="H7" s="736"/>
      <c r="I7" s="736"/>
      <c r="J7" s="736"/>
      <c r="K7" s="736"/>
    </row>
    <row r="8" spans="1:11">
      <c r="A8" s="839" t="s">
        <v>87</v>
      </c>
      <c r="B8" s="839"/>
      <c r="C8" s="839"/>
      <c r="D8" s="839"/>
      <c r="E8" s="839"/>
      <c r="F8" s="839"/>
      <c r="G8" s="839"/>
      <c r="H8" s="839"/>
      <c r="I8" s="839"/>
      <c r="J8" s="839"/>
      <c r="K8" s="839"/>
    </row>
    <row r="9" spans="1:11">
      <c r="A9" s="839" t="s">
        <v>113</v>
      </c>
      <c r="B9" s="839"/>
      <c r="C9" s="839"/>
      <c r="D9" s="839"/>
      <c r="E9" s="839"/>
      <c r="F9" s="839"/>
      <c r="G9" s="839"/>
      <c r="H9" s="839"/>
      <c r="I9" s="839"/>
      <c r="J9" s="839"/>
      <c r="K9" s="839"/>
    </row>
    <row r="10" spans="1:11" ht="13.5" customHeight="1">
      <c r="A10" s="736" t="s">
        <v>200</v>
      </c>
      <c r="B10" s="736"/>
      <c r="C10" s="736"/>
      <c r="D10" s="736"/>
      <c r="E10" s="736"/>
      <c r="F10" s="736"/>
      <c r="G10" s="736"/>
      <c r="H10" s="736"/>
      <c r="I10" s="736"/>
      <c r="J10" s="736"/>
      <c r="K10" s="736"/>
    </row>
    <row r="11" spans="1:11" ht="48" customHeight="1">
      <c r="A11" s="732" t="s">
        <v>201</v>
      </c>
      <c r="B11" s="732"/>
      <c r="C11" s="732"/>
      <c r="D11" s="732"/>
      <c r="E11" s="732"/>
      <c r="F11" s="732"/>
      <c r="G11" s="732"/>
      <c r="H11" s="732"/>
      <c r="I11" s="732"/>
      <c r="J11" s="732"/>
      <c r="K11" s="732"/>
    </row>
    <row r="12" spans="1:11" ht="29.25" customHeight="1">
      <c r="A12" s="84" t="s">
        <v>5</v>
      </c>
      <c r="B12" s="84" t="s">
        <v>1</v>
      </c>
      <c r="C12" s="472" t="s">
        <v>69</v>
      </c>
      <c r="D12" s="472" t="s">
        <v>70</v>
      </c>
      <c r="E12" s="472" t="s">
        <v>71</v>
      </c>
      <c r="F12" s="472" t="s">
        <v>72</v>
      </c>
      <c r="G12" s="823" t="s">
        <v>94</v>
      </c>
      <c r="H12" s="824"/>
      <c r="I12" s="824"/>
      <c r="J12" s="824"/>
      <c r="K12" s="825"/>
    </row>
    <row r="13" spans="1:11" ht="25.5">
      <c r="A13" s="163" t="s">
        <v>364</v>
      </c>
      <c r="B13" s="260" t="s">
        <v>28</v>
      </c>
      <c r="C13" s="721">
        <f>C29+C38</f>
        <v>731639</v>
      </c>
      <c r="D13" s="721">
        <f>D29+D38</f>
        <v>731637.88300000003</v>
      </c>
      <c r="E13" s="211">
        <f>E29+E38</f>
        <v>-1.1169999999692664</v>
      </c>
      <c r="F13" s="266">
        <f>D13/C13*100</f>
        <v>99.99984732907896</v>
      </c>
      <c r="G13" s="814" t="s">
        <v>449</v>
      </c>
      <c r="H13" s="815"/>
      <c r="I13" s="815"/>
      <c r="J13" s="815"/>
      <c r="K13" s="816"/>
    </row>
    <row r="14" spans="1:11" ht="36.75" customHeight="1">
      <c r="A14" s="284" t="s">
        <v>6</v>
      </c>
      <c r="B14" s="478" t="s">
        <v>28</v>
      </c>
      <c r="C14" s="723">
        <f>C13</f>
        <v>731639</v>
      </c>
      <c r="D14" s="723">
        <f>D13</f>
        <v>731637.88300000003</v>
      </c>
      <c r="E14" s="264">
        <f>D14-C14</f>
        <v>-1.1169999999692664</v>
      </c>
      <c r="F14" s="507">
        <f>D14/C14*100</f>
        <v>99.99984732907896</v>
      </c>
      <c r="G14" s="851" t="s">
        <v>449</v>
      </c>
      <c r="H14" s="852"/>
      <c r="I14" s="852"/>
      <c r="J14" s="852"/>
      <c r="K14" s="853"/>
    </row>
    <row r="15" spans="1:11">
      <c r="A15" s="249" t="s">
        <v>104</v>
      </c>
      <c r="B15" s="252"/>
      <c r="C15" s="37"/>
      <c r="D15" s="37"/>
      <c r="E15" s="70"/>
      <c r="F15" s="70"/>
      <c r="G15" s="806"/>
      <c r="H15" s="807"/>
      <c r="I15" s="807"/>
      <c r="J15" s="807"/>
      <c r="K15" s="808"/>
    </row>
    <row r="16" spans="1:11" ht="77.25" customHeight="1">
      <c r="A16" s="332" t="s">
        <v>159</v>
      </c>
      <c r="B16" s="282" t="s">
        <v>80</v>
      </c>
      <c r="C16" s="258">
        <v>380</v>
      </c>
      <c r="D16" s="258">
        <v>443</v>
      </c>
      <c r="E16" s="211">
        <f>D16-C16</f>
        <v>63</v>
      </c>
      <c r="F16" s="211">
        <f>D16/C16%</f>
        <v>116.57894736842105</v>
      </c>
      <c r="G16" s="814" t="s">
        <v>114</v>
      </c>
      <c r="H16" s="815"/>
      <c r="I16" s="815"/>
      <c r="J16" s="815"/>
      <c r="K16" s="816"/>
    </row>
    <row r="17" spans="1:11">
      <c r="A17" s="608"/>
      <c r="B17" s="517"/>
      <c r="C17" s="574"/>
      <c r="D17" s="574"/>
      <c r="E17" s="506"/>
      <c r="F17" s="506"/>
      <c r="G17" s="609"/>
      <c r="H17" s="609"/>
      <c r="I17" s="609"/>
      <c r="J17" s="609"/>
      <c r="K17" s="609"/>
    </row>
    <row r="18" spans="1:11">
      <c r="A18" s="215" t="s">
        <v>50</v>
      </c>
      <c r="B18" s="252"/>
      <c r="C18" s="216"/>
      <c r="D18" s="216"/>
      <c r="E18" s="216"/>
      <c r="F18" s="216"/>
      <c r="G18" s="216"/>
      <c r="H18" s="182"/>
      <c r="I18" s="182"/>
      <c r="J18" s="182"/>
      <c r="K18" s="182"/>
    </row>
    <row r="19" spans="1:11">
      <c r="A19" s="187" t="s">
        <v>10</v>
      </c>
      <c r="B19" s="252"/>
      <c r="C19" s="216"/>
      <c r="D19" s="216"/>
      <c r="E19" s="216"/>
      <c r="F19" s="216"/>
      <c r="G19" s="216"/>
      <c r="H19" s="182"/>
      <c r="I19" s="182"/>
      <c r="J19" s="182"/>
      <c r="K19" s="182"/>
    </row>
    <row r="20" spans="1:11" ht="12.75" customHeight="1">
      <c r="A20" s="781" t="s">
        <v>22</v>
      </c>
      <c r="B20" s="781"/>
      <c r="C20" s="781"/>
      <c r="D20" s="781"/>
      <c r="E20" s="781"/>
      <c r="F20" s="781"/>
      <c r="G20" s="781"/>
      <c r="H20" s="781"/>
      <c r="I20" s="781"/>
      <c r="J20" s="781"/>
      <c r="K20" s="781"/>
    </row>
    <row r="21" spans="1:11">
      <c r="A21" s="60" t="s">
        <v>7</v>
      </c>
      <c r="B21" s="252"/>
      <c r="C21" s="216"/>
      <c r="D21" s="216"/>
      <c r="E21" s="216"/>
      <c r="F21" s="216"/>
      <c r="G21" s="216"/>
      <c r="H21" s="182"/>
      <c r="I21" s="182"/>
      <c r="J21" s="182"/>
      <c r="K21" s="182"/>
    </row>
    <row r="22" spans="1:11" ht="25.5" customHeight="1">
      <c r="A22" s="732" t="s">
        <v>202</v>
      </c>
      <c r="B22" s="732"/>
      <c r="C22" s="732"/>
      <c r="D22" s="732"/>
      <c r="E22" s="732"/>
      <c r="F22" s="732"/>
      <c r="G22" s="732"/>
      <c r="H22" s="732"/>
      <c r="I22" s="732"/>
      <c r="J22" s="732"/>
      <c r="K22" s="732"/>
    </row>
    <row r="23" spans="1:11" ht="27" customHeight="1">
      <c r="A23" s="84" t="s">
        <v>2</v>
      </c>
      <c r="B23" s="84" t="s">
        <v>1</v>
      </c>
      <c r="C23" s="492" t="s">
        <v>69</v>
      </c>
      <c r="D23" s="492" t="s">
        <v>70</v>
      </c>
      <c r="E23" s="492" t="s">
        <v>71</v>
      </c>
      <c r="F23" s="492" t="s">
        <v>72</v>
      </c>
      <c r="G23" s="823" t="s">
        <v>94</v>
      </c>
      <c r="H23" s="824"/>
      <c r="I23" s="824"/>
      <c r="J23" s="824"/>
      <c r="K23" s="825"/>
    </row>
    <row r="24" spans="1:11" ht="26.25" customHeight="1">
      <c r="A24" s="406" t="s">
        <v>366</v>
      </c>
      <c r="B24" s="2" t="s">
        <v>31</v>
      </c>
      <c r="C24" s="2">
        <v>150</v>
      </c>
      <c r="D24" s="2">
        <v>139</v>
      </c>
      <c r="E24" s="124">
        <f>D24-C24</f>
        <v>-11</v>
      </c>
      <c r="F24" s="167">
        <f>D24/C24*100</f>
        <v>92.666666666666657</v>
      </c>
      <c r="G24" s="854" t="s">
        <v>143</v>
      </c>
      <c r="H24" s="854"/>
      <c r="I24" s="854"/>
      <c r="J24" s="854"/>
      <c r="K24" s="854"/>
    </row>
    <row r="25" spans="1:11" ht="26.25" customHeight="1">
      <c r="A25" s="429" t="s">
        <v>367</v>
      </c>
      <c r="B25" s="2" t="s">
        <v>31</v>
      </c>
      <c r="C25" s="2">
        <f>185+23</f>
        <v>208</v>
      </c>
      <c r="D25" s="2">
        <v>187</v>
      </c>
      <c r="E25" s="124">
        <f>D25-C25</f>
        <v>-21</v>
      </c>
      <c r="F25" s="167">
        <f>D25/C25*100</f>
        <v>89.90384615384616</v>
      </c>
      <c r="G25" s="854" t="s">
        <v>370</v>
      </c>
      <c r="H25" s="854"/>
      <c r="I25" s="854"/>
      <c r="J25" s="854"/>
      <c r="K25" s="854"/>
    </row>
    <row r="26" spans="1:11" ht="39" customHeight="1">
      <c r="A26" s="406" t="s">
        <v>369</v>
      </c>
      <c r="B26" s="2" t="s">
        <v>31</v>
      </c>
      <c r="C26" s="3">
        <v>220</v>
      </c>
      <c r="D26" s="3">
        <v>221</v>
      </c>
      <c r="E26" s="124">
        <f>D26-C26</f>
        <v>1</v>
      </c>
      <c r="F26" s="167">
        <f>D26/C26*100</f>
        <v>100.45454545454547</v>
      </c>
      <c r="G26" s="854" t="s">
        <v>144</v>
      </c>
      <c r="H26" s="854"/>
      <c r="I26" s="854"/>
      <c r="J26" s="854"/>
      <c r="K26" s="854"/>
    </row>
    <row r="27" spans="1:11" ht="28.5" customHeight="1">
      <c r="A27" s="418" t="s">
        <v>368</v>
      </c>
      <c r="B27" s="2" t="s">
        <v>31</v>
      </c>
      <c r="C27" s="419">
        <v>154.5</v>
      </c>
      <c r="D27" s="419">
        <v>105</v>
      </c>
      <c r="E27" s="124">
        <f>D27-C27</f>
        <v>-49.5</v>
      </c>
      <c r="F27" s="167">
        <f>D27/C27*100</f>
        <v>67.961165048543691</v>
      </c>
      <c r="G27" s="854" t="s">
        <v>451</v>
      </c>
      <c r="H27" s="854" t="s">
        <v>115</v>
      </c>
      <c r="I27" s="854"/>
      <c r="J27" s="854"/>
      <c r="K27" s="854"/>
    </row>
    <row r="28" spans="1:11" ht="27" customHeight="1">
      <c r="A28" s="168" t="s">
        <v>32</v>
      </c>
      <c r="B28" s="84" t="s">
        <v>1</v>
      </c>
      <c r="C28" s="256" t="s">
        <v>69</v>
      </c>
      <c r="D28" s="256" t="s">
        <v>70</v>
      </c>
      <c r="E28" s="256" t="s">
        <v>71</v>
      </c>
      <c r="F28" s="256" t="s">
        <v>72</v>
      </c>
      <c r="G28" s="823" t="s">
        <v>94</v>
      </c>
      <c r="H28" s="824"/>
      <c r="I28" s="824"/>
      <c r="J28" s="824"/>
      <c r="K28" s="825"/>
    </row>
    <row r="29" spans="1:11" ht="38.25" customHeight="1">
      <c r="A29" s="55" t="s">
        <v>365</v>
      </c>
      <c r="B29" s="75" t="s">
        <v>33</v>
      </c>
      <c r="C29" s="721">
        <f>245179+391714</f>
        <v>636893</v>
      </c>
      <c r="D29" s="721">
        <f>245178.983+391712.949</f>
        <v>636891.93200000003</v>
      </c>
      <c r="E29" s="721">
        <f>D29-C29</f>
        <v>-1.0679999999701977</v>
      </c>
      <c r="F29" s="211">
        <f>D29/C29*100</f>
        <v>99.999832310921931</v>
      </c>
      <c r="G29" s="814" t="s">
        <v>449</v>
      </c>
      <c r="H29" s="815"/>
      <c r="I29" s="815"/>
      <c r="J29" s="815"/>
      <c r="K29" s="816"/>
    </row>
    <row r="30" spans="1:11" ht="39" customHeight="1">
      <c r="A30" s="516" t="s">
        <v>34</v>
      </c>
      <c r="B30" s="74" t="s">
        <v>33</v>
      </c>
      <c r="C30" s="692">
        <f>C29</f>
        <v>636893</v>
      </c>
      <c r="D30" s="723">
        <f>D29</f>
        <v>636891.93200000003</v>
      </c>
      <c r="E30" s="714">
        <f>D30-C30</f>
        <v>-1.0679999999701977</v>
      </c>
      <c r="F30" s="242">
        <f>F29</f>
        <v>99.999832310921931</v>
      </c>
      <c r="G30" s="851" t="s">
        <v>449</v>
      </c>
      <c r="H30" s="852"/>
      <c r="I30" s="852"/>
      <c r="J30" s="852"/>
      <c r="K30" s="853"/>
    </row>
    <row r="31" spans="1:11">
      <c r="A31" s="605"/>
      <c r="B31" s="500"/>
      <c r="C31" s="501"/>
      <c r="D31" s="505"/>
      <c r="E31" s="606"/>
      <c r="F31" s="606"/>
      <c r="G31" s="607"/>
      <c r="H31" s="607"/>
      <c r="I31" s="607"/>
      <c r="J31" s="607"/>
      <c r="K31" s="607"/>
    </row>
    <row r="32" spans="1:11">
      <c r="A32" s="57" t="s">
        <v>37</v>
      </c>
      <c r="B32" s="474"/>
      <c r="C32" s="59"/>
      <c r="D32" s="59"/>
      <c r="E32" s="59"/>
      <c r="F32" s="59"/>
      <c r="G32" s="59"/>
      <c r="H32" s="59"/>
    </row>
    <row r="33" spans="1:11">
      <c r="A33" s="40" t="s">
        <v>10</v>
      </c>
      <c r="B33" s="474"/>
      <c r="C33" s="59"/>
      <c r="D33" s="59"/>
      <c r="E33" s="59"/>
      <c r="F33" s="59"/>
      <c r="G33" s="59"/>
      <c r="H33" s="59"/>
    </row>
    <row r="34" spans="1:11" ht="14.25" customHeight="1">
      <c r="A34" s="744" t="s">
        <v>22</v>
      </c>
      <c r="B34" s="744"/>
      <c r="C34" s="744"/>
      <c r="D34" s="744"/>
      <c r="E34" s="744"/>
      <c r="F34" s="744"/>
      <c r="G34" s="744"/>
      <c r="H34" s="744"/>
    </row>
    <row r="35" spans="1:11" ht="12" customHeight="1">
      <c r="A35" s="60" t="s">
        <v>7</v>
      </c>
      <c r="B35" s="474"/>
      <c r="C35" s="59"/>
      <c r="D35" s="59"/>
      <c r="E35" s="59"/>
      <c r="F35" s="59"/>
      <c r="G35" s="59"/>
      <c r="H35" s="59"/>
    </row>
    <row r="36" spans="1:11" ht="38.25" customHeight="1">
      <c r="A36" s="795" t="s">
        <v>278</v>
      </c>
      <c r="B36" s="795"/>
      <c r="C36" s="795"/>
      <c r="D36" s="795"/>
      <c r="E36" s="795"/>
      <c r="F36" s="795"/>
      <c r="G36" s="795"/>
      <c r="H36" s="61"/>
    </row>
    <row r="37" spans="1:11" ht="27.75" customHeight="1">
      <c r="A37" s="74" t="s">
        <v>2</v>
      </c>
      <c r="B37" s="104" t="s">
        <v>221</v>
      </c>
      <c r="C37" s="471" t="s">
        <v>69</v>
      </c>
      <c r="D37" s="471" t="s">
        <v>70</v>
      </c>
      <c r="E37" s="471" t="s">
        <v>71</v>
      </c>
      <c r="F37" s="471" t="s">
        <v>72</v>
      </c>
      <c r="G37" s="833" t="s">
        <v>73</v>
      </c>
      <c r="H37" s="833"/>
      <c r="I37" s="833"/>
      <c r="J37" s="833"/>
      <c r="K37" s="833"/>
    </row>
    <row r="38" spans="1:11" ht="38.25">
      <c r="A38" s="73" t="s">
        <v>365</v>
      </c>
      <c r="B38" s="73" t="s">
        <v>3</v>
      </c>
      <c r="C38" s="86">
        <f>36064+58682</f>
        <v>94746</v>
      </c>
      <c r="D38" s="86">
        <f>36064+58681.951</f>
        <v>94745.951000000001</v>
      </c>
      <c r="E38" s="86">
        <f>D38-C38</f>
        <v>-4.8999999999068677E-2</v>
      </c>
      <c r="F38" s="86">
        <f>D38/C38*100</f>
        <v>99.999948282777112</v>
      </c>
      <c r="G38" s="814" t="s">
        <v>137</v>
      </c>
      <c r="H38" s="815"/>
      <c r="I38" s="815"/>
      <c r="J38" s="815"/>
      <c r="K38" s="816"/>
    </row>
    <row r="39" spans="1:11" s="453" customFormat="1" ht="24" customHeight="1">
      <c r="A39" s="50" t="s">
        <v>6</v>
      </c>
      <c r="B39" s="472" t="s">
        <v>3</v>
      </c>
      <c r="C39" s="87">
        <f>C38</f>
        <v>94746</v>
      </c>
      <c r="D39" s="87">
        <f>D38</f>
        <v>94745.951000000001</v>
      </c>
      <c r="E39" s="87">
        <f>E38</f>
        <v>-4.8999999999068677E-2</v>
      </c>
      <c r="F39" s="87">
        <f>D39/C39*100</f>
        <v>99.999948282777112</v>
      </c>
      <c r="G39" s="823" t="s">
        <v>137</v>
      </c>
      <c r="H39" s="824"/>
      <c r="I39" s="824"/>
      <c r="J39" s="824"/>
      <c r="K39" s="825"/>
    </row>
    <row r="40" spans="1:11">
      <c r="A40" s="487" t="s">
        <v>158</v>
      </c>
      <c r="B40" s="480" t="s">
        <v>11</v>
      </c>
      <c r="C40" s="724">
        <f>208+154.5</f>
        <v>362.5</v>
      </c>
      <c r="D40" s="414">
        <f>105+187</f>
        <v>292</v>
      </c>
      <c r="E40" s="725">
        <f t="shared" ref="E40" si="0">D40-C40</f>
        <v>-70.5</v>
      </c>
      <c r="F40" s="68">
        <f>D40/C40*100</f>
        <v>80.551724137931032</v>
      </c>
      <c r="G40" s="834" t="s">
        <v>450</v>
      </c>
      <c r="H40" s="834"/>
      <c r="I40" s="834"/>
      <c r="J40" s="834"/>
      <c r="K40" s="834"/>
    </row>
    <row r="41" spans="1:11">
      <c r="A41" s="182"/>
      <c r="B41" s="182"/>
      <c r="C41" s="182"/>
      <c r="D41" s="182"/>
      <c r="E41" s="182"/>
      <c r="F41" s="182"/>
      <c r="G41" s="182"/>
      <c r="H41" s="182"/>
      <c r="I41" s="182"/>
      <c r="J41" s="182"/>
      <c r="K41" s="182"/>
    </row>
    <row r="42" spans="1:11" ht="24.75" customHeight="1">
      <c r="A42" s="732" t="s">
        <v>411</v>
      </c>
      <c r="B42" s="732"/>
      <c r="C42" s="732"/>
      <c r="D42" s="732"/>
      <c r="E42" s="148"/>
      <c r="F42" s="148"/>
      <c r="G42" s="817" t="s">
        <v>219</v>
      </c>
      <c r="H42" s="817"/>
      <c r="I42" s="817"/>
      <c r="J42" s="817"/>
      <c r="K42" s="817"/>
    </row>
    <row r="43" spans="1:11">
      <c r="D43" s="173"/>
      <c r="E43" s="174"/>
      <c r="H43" s="578"/>
    </row>
    <row r="44" spans="1:11" s="39" customFormat="1" ht="12.75" customHeight="1">
      <c r="A44" s="53" t="s">
        <v>251</v>
      </c>
      <c r="B44" s="42"/>
      <c r="C44" s="42"/>
      <c r="D44" s="42"/>
      <c r="E44" s="42"/>
      <c r="F44" s="42"/>
      <c r="G44" s="817" t="s">
        <v>336</v>
      </c>
      <c r="H44" s="817"/>
      <c r="I44" s="817"/>
      <c r="J44" s="817"/>
      <c r="K44" s="817"/>
    </row>
    <row r="45" spans="1:11" s="39" customFormat="1">
      <c r="A45" s="42"/>
      <c r="B45" s="42"/>
      <c r="C45" s="42"/>
      <c r="D45" s="42"/>
      <c r="E45" s="42"/>
      <c r="F45" s="42"/>
      <c r="G45" s="42"/>
      <c r="H45" s="42"/>
    </row>
    <row r="46" spans="1:11" s="39" customFormat="1" ht="16.5" customHeight="1">
      <c r="A46" s="732" t="s">
        <v>410</v>
      </c>
      <c r="B46" s="732"/>
      <c r="C46" s="732"/>
      <c r="D46" s="732"/>
      <c r="E46" s="40"/>
      <c r="F46" s="40"/>
      <c r="G46" s="818" t="s">
        <v>296</v>
      </c>
      <c r="H46" s="818"/>
      <c r="I46" s="818"/>
      <c r="J46" s="818"/>
      <c r="K46" s="818"/>
    </row>
    <row r="47" spans="1:11" ht="80.25" customHeight="1"/>
    <row r="49" ht="88.5" customHeight="1"/>
    <row r="50" ht="42.75" customHeight="1"/>
    <row r="56" ht="27" customHeight="1"/>
    <row r="58" ht="25.5" customHeight="1"/>
  </sheetData>
  <mergeCells count="36">
    <mergeCell ref="G30:K30"/>
    <mergeCell ref="A42:D42"/>
    <mergeCell ref="A46:D46"/>
    <mergeCell ref="G42:K42"/>
    <mergeCell ref="G44:K44"/>
    <mergeCell ref="G46:K46"/>
    <mergeCell ref="A34:H34"/>
    <mergeCell ref="A36:G36"/>
    <mergeCell ref="G37:K37"/>
    <mergeCell ref="G38:K38"/>
    <mergeCell ref="G39:K39"/>
    <mergeCell ref="G40:K40"/>
    <mergeCell ref="G29:K29"/>
    <mergeCell ref="G14:K14"/>
    <mergeCell ref="G15:K15"/>
    <mergeCell ref="G16:K16"/>
    <mergeCell ref="A20:K20"/>
    <mergeCell ref="A22:K22"/>
    <mergeCell ref="G23:K23"/>
    <mergeCell ref="G24:K24"/>
    <mergeCell ref="G25:K25"/>
    <mergeCell ref="G26:K26"/>
    <mergeCell ref="G27:K27"/>
    <mergeCell ref="G28:K28"/>
    <mergeCell ref="G13:K13"/>
    <mergeCell ref="A1:K1"/>
    <mergeCell ref="A2:G2"/>
    <mergeCell ref="A4:K4"/>
    <mergeCell ref="A6:K6"/>
    <mergeCell ref="A7:K7"/>
    <mergeCell ref="A8:K8"/>
    <mergeCell ref="A9:K9"/>
    <mergeCell ref="A10:K10"/>
    <mergeCell ref="A11:K11"/>
    <mergeCell ref="G12:K12"/>
    <mergeCell ref="A3:H3"/>
  </mergeCells>
  <pageMargins left="0.70866141732283472" right="0.31496062992125984" top="0.55118110236220474" bottom="0.55118110236220474" header="0.31496062992125984" footer="0.31496062992125984"/>
  <pageSetup paperSize="9" scale="87" fitToHeight="2" orientation="landscape" r:id="rId1"/>
  <rowBreaks count="1" manualBreakCount="1">
    <brk id="23" max="10" man="1"/>
  </rowBreaks>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L43"/>
  <sheetViews>
    <sheetView view="pageBreakPreview" topLeftCell="A12" zoomScaleSheetLayoutView="100" workbookViewId="0">
      <selection activeCell="F22" sqref="F22"/>
    </sheetView>
  </sheetViews>
  <sheetFormatPr defaultColWidth="9.140625" defaultRowHeight="12.75"/>
  <cols>
    <col min="1" max="1" width="50.85546875" style="42" customWidth="1"/>
    <col min="2" max="2" width="11.7109375" style="42" customWidth="1"/>
    <col min="3" max="4" width="9.140625" style="42"/>
    <col min="5" max="5" width="12.140625" style="42" customWidth="1"/>
    <col min="6" max="6" width="12.7109375" style="42" customWidth="1"/>
    <col min="7" max="9" width="9.140625" style="42"/>
    <col min="10" max="10" width="14.5703125" style="42" customWidth="1"/>
    <col min="11" max="16384" width="9.140625" style="42"/>
  </cols>
  <sheetData>
    <row r="1" spans="1:11" s="39" customFormat="1" ht="36" customHeight="1">
      <c r="A1" s="739" t="s">
        <v>294</v>
      </c>
      <c r="B1" s="739"/>
      <c r="C1" s="739"/>
      <c r="D1" s="739"/>
      <c r="E1" s="739"/>
      <c r="F1" s="739"/>
      <c r="G1" s="739"/>
      <c r="H1" s="739"/>
      <c r="I1" s="739"/>
      <c r="J1" s="739"/>
      <c r="K1" s="442"/>
    </row>
    <row r="2" spans="1:11" s="39" customFormat="1" ht="12.75" customHeight="1">
      <c r="A2" s="734" t="s">
        <v>255</v>
      </c>
      <c r="B2" s="734"/>
      <c r="C2" s="734"/>
      <c r="D2" s="734"/>
      <c r="E2" s="734"/>
      <c r="F2" s="734"/>
      <c r="G2" s="734"/>
      <c r="H2" s="734"/>
      <c r="I2" s="177"/>
      <c r="J2" s="177"/>
      <c r="K2" s="177"/>
    </row>
    <row r="3" spans="1:11">
      <c r="A3" s="785" t="s">
        <v>228</v>
      </c>
      <c r="B3" s="785"/>
      <c r="C3" s="785"/>
      <c r="D3" s="785"/>
      <c r="E3" s="785"/>
      <c r="F3" s="785"/>
      <c r="G3" s="785"/>
      <c r="H3" s="785"/>
      <c r="I3" s="785"/>
      <c r="J3" s="785"/>
    </row>
    <row r="4" spans="1:11">
      <c r="A4" s="343" t="s">
        <v>4</v>
      </c>
      <c r="B4" s="342"/>
      <c r="C4" s="342"/>
      <c r="D4" s="342"/>
      <c r="E4" s="342"/>
      <c r="F4" s="342"/>
      <c r="G4" s="342"/>
      <c r="H4" s="342"/>
      <c r="I4" s="342"/>
      <c r="J4" s="108"/>
    </row>
    <row r="5" spans="1:11">
      <c r="A5" s="838" t="s">
        <v>100</v>
      </c>
      <c r="B5" s="838"/>
      <c r="C5" s="838"/>
      <c r="D5" s="838"/>
      <c r="E5" s="838"/>
      <c r="F5" s="838"/>
      <c r="G5" s="838"/>
      <c r="H5" s="838"/>
      <c r="I5" s="838"/>
      <c r="J5" s="838"/>
    </row>
    <row r="6" spans="1:11">
      <c r="A6" s="855" t="s">
        <v>117</v>
      </c>
      <c r="B6" s="855"/>
      <c r="C6" s="855"/>
      <c r="D6" s="855"/>
      <c r="E6" s="855"/>
      <c r="F6" s="855"/>
      <c r="G6" s="855"/>
      <c r="H6" s="855"/>
      <c r="I6" s="855"/>
      <c r="J6" s="855"/>
    </row>
    <row r="7" spans="1:11">
      <c r="A7" s="838" t="s">
        <v>118</v>
      </c>
      <c r="B7" s="838"/>
      <c r="C7" s="838"/>
      <c r="D7" s="838"/>
      <c r="E7" s="838"/>
      <c r="F7" s="838"/>
      <c r="G7" s="838"/>
      <c r="H7" s="838"/>
      <c r="I7" s="838"/>
      <c r="J7" s="838"/>
    </row>
    <row r="8" spans="1:11">
      <c r="A8" s="838" t="s">
        <v>18</v>
      </c>
      <c r="B8" s="838"/>
      <c r="C8" s="838"/>
      <c r="D8" s="838"/>
      <c r="E8" s="838"/>
      <c r="F8" s="838"/>
      <c r="G8" s="838"/>
      <c r="H8" s="838"/>
      <c r="I8" s="838"/>
      <c r="J8" s="838"/>
    </row>
    <row r="9" spans="1:11">
      <c r="A9" s="785" t="s">
        <v>16</v>
      </c>
      <c r="B9" s="785"/>
      <c r="C9" s="785"/>
      <c r="D9" s="785"/>
      <c r="E9" s="785"/>
      <c r="F9" s="785"/>
      <c r="G9" s="785"/>
      <c r="H9" s="785"/>
      <c r="I9" s="785"/>
      <c r="J9" s="785"/>
    </row>
    <row r="10" spans="1:11" ht="26.25" customHeight="1">
      <c r="A10" s="736" t="s">
        <v>229</v>
      </c>
      <c r="B10" s="736"/>
      <c r="C10" s="736"/>
      <c r="D10" s="736"/>
      <c r="E10" s="736"/>
      <c r="F10" s="736"/>
      <c r="G10" s="736"/>
      <c r="H10" s="736"/>
      <c r="I10" s="736"/>
      <c r="J10" s="736"/>
    </row>
    <row r="11" spans="1:11">
      <c r="A11" s="185"/>
      <c r="B11" s="108"/>
      <c r="C11" s="108"/>
      <c r="D11" s="108"/>
      <c r="E11" s="108"/>
      <c r="F11" s="108"/>
      <c r="G11" s="108"/>
      <c r="H11" s="108"/>
      <c r="I11" s="108"/>
      <c r="J11" s="108"/>
    </row>
    <row r="12" spans="1:11" ht="44.25" customHeight="1">
      <c r="A12" s="50" t="s">
        <v>5</v>
      </c>
      <c r="B12" s="338" t="s">
        <v>1</v>
      </c>
      <c r="C12" s="337" t="s">
        <v>69</v>
      </c>
      <c r="D12" s="337" t="s">
        <v>70</v>
      </c>
      <c r="E12" s="337" t="s">
        <v>71</v>
      </c>
      <c r="F12" s="337" t="s">
        <v>72</v>
      </c>
      <c r="G12" s="812" t="s">
        <v>94</v>
      </c>
      <c r="H12" s="812"/>
      <c r="I12" s="812"/>
      <c r="J12" s="812"/>
    </row>
    <row r="13" spans="1:11" hidden="1">
      <c r="A13" s="430" t="s">
        <v>230</v>
      </c>
      <c r="B13" s="2" t="s">
        <v>3</v>
      </c>
      <c r="C13" s="3">
        <v>0</v>
      </c>
      <c r="D13" s="3"/>
      <c r="E13" s="86">
        <f t="shared" ref="E13" si="0">D13-C13</f>
        <v>0</v>
      </c>
      <c r="F13" s="22" t="e">
        <f t="shared" ref="F13" si="1">D13/C13*100</f>
        <v>#DIV/0!</v>
      </c>
      <c r="G13" s="834" t="s">
        <v>78</v>
      </c>
      <c r="H13" s="834"/>
      <c r="I13" s="834"/>
      <c r="J13" s="834"/>
    </row>
    <row r="14" spans="1:11" hidden="1">
      <c r="A14" s="430" t="s">
        <v>231</v>
      </c>
      <c r="B14" s="2" t="s">
        <v>3</v>
      </c>
      <c r="C14" s="2">
        <v>0</v>
      </c>
      <c r="D14" s="2">
        <v>0</v>
      </c>
      <c r="E14" s="86">
        <f t="shared" ref="E14:E16" si="2">D14-C14</f>
        <v>0</v>
      </c>
      <c r="F14" s="22" t="e">
        <f t="shared" ref="F14:F16" si="3">D14/C14*100</f>
        <v>#DIV/0!</v>
      </c>
      <c r="G14" s="834" t="s">
        <v>78</v>
      </c>
      <c r="H14" s="834"/>
      <c r="I14" s="834"/>
      <c r="J14" s="834"/>
    </row>
    <row r="15" spans="1:11" hidden="1">
      <c r="A15" s="430" t="s">
        <v>232</v>
      </c>
      <c r="B15" s="2" t="s">
        <v>3</v>
      </c>
      <c r="C15" s="2">
        <v>0</v>
      </c>
      <c r="D15" s="2">
        <v>0</v>
      </c>
      <c r="E15" s="86">
        <f t="shared" si="2"/>
        <v>0</v>
      </c>
      <c r="F15" s="22" t="e">
        <f t="shared" si="3"/>
        <v>#DIV/0!</v>
      </c>
      <c r="G15" s="834" t="s">
        <v>78</v>
      </c>
      <c r="H15" s="834"/>
      <c r="I15" s="834"/>
      <c r="J15" s="834"/>
    </row>
    <row r="16" spans="1:11" ht="25.5" hidden="1">
      <c r="A16" s="430" t="s">
        <v>233</v>
      </c>
      <c r="B16" s="2" t="s">
        <v>3</v>
      </c>
      <c r="C16" s="2">
        <v>0</v>
      </c>
      <c r="D16" s="2">
        <v>0</v>
      </c>
      <c r="E16" s="86">
        <f t="shared" si="2"/>
        <v>0</v>
      </c>
      <c r="F16" s="22" t="e">
        <f t="shared" si="3"/>
        <v>#DIV/0!</v>
      </c>
      <c r="G16" s="834" t="s">
        <v>78</v>
      </c>
      <c r="H16" s="834"/>
      <c r="I16" s="834"/>
      <c r="J16" s="834"/>
    </row>
    <row r="17" spans="1:12" hidden="1">
      <c r="A17" s="430" t="s">
        <v>452</v>
      </c>
      <c r="B17" s="2" t="s">
        <v>3</v>
      </c>
      <c r="C17" s="2">
        <v>0</v>
      </c>
      <c r="D17" s="2">
        <v>0</v>
      </c>
      <c r="E17" s="86">
        <f>D17-C17</f>
        <v>0</v>
      </c>
      <c r="F17" s="22" t="e">
        <f>D17/C17*100</f>
        <v>#DIV/0!</v>
      </c>
      <c r="G17" s="834" t="s">
        <v>78</v>
      </c>
      <c r="H17" s="834"/>
      <c r="I17" s="834"/>
      <c r="J17" s="834"/>
    </row>
    <row r="18" spans="1:12" hidden="1">
      <c r="A18" s="430" t="s">
        <v>234</v>
      </c>
      <c r="B18" s="2" t="s">
        <v>3</v>
      </c>
      <c r="C18" s="2">
        <v>0</v>
      </c>
      <c r="D18" s="2">
        <v>0</v>
      </c>
      <c r="E18" s="86">
        <f t="shared" ref="E18" si="4">D18-C18</f>
        <v>0</v>
      </c>
      <c r="F18" s="22" t="e">
        <f t="shared" ref="F18" si="5">D18/C18*100</f>
        <v>#DIV/0!</v>
      </c>
      <c r="G18" s="834" t="s">
        <v>78</v>
      </c>
      <c r="H18" s="834"/>
      <c r="I18" s="834"/>
      <c r="J18" s="834"/>
    </row>
    <row r="19" spans="1:12" hidden="1">
      <c r="A19" s="430" t="s">
        <v>453</v>
      </c>
      <c r="B19" s="2" t="s">
        <v>3</v>
      </c>
      <c r="C19" s="2">
        <v>0</v>
      </c>
      <c r="D19" s="2">
        <v>0</v>
      </c>
      <c r="E19" s="86">
        <f t="shared" ref="E19:E23" si="6">D19-C19</f>
        <v>0</v>
      </c>
      <c r="F19" s="22" t="e">
        <f t="shared" ref="F19:F23" si="7">D19/C19*100</f>
        <v>#DIV/0!</v>
      </c>
      <c r="G19" s="834" t="s">
        <v>78</v>
      </c>
      <c r="H19" s="834"/>
      <c r="I19" s="834"/>
      <c r="J19" s="834"/>
    </row>
    <row r="20" spans="1:12" ht="14.25" customHeight="1">
      <c r="A20" s="430" t="s">
        <v>297</v>
      </c>
      <c r="B20" s="2" t="s">
        <v>3</v>
      </c>
      <c r="C20" s="345">
        <v>10800</v>
      </c>
      <c r="D20" s="345">
        <v>10800</v>
      </c>
      <c r="E20" s="86">
        <f t="shared" si="6"/>
        <v>0</v>
      </c>
      <c r="F20" s="22">
        <f t="shared" si="7"/>
        <v>100</v>
      </c>
      <c r="G20" s="834" t="s">
        <v>78</v>
      </c>
      <c r="H20" s="834"/>
      <c r="I20" s="834"/>
      <c r="J20" s="834"/>
    </row>
    <row r="21" spans="1:12">
      <c r="A21" s="430" t="s">
        <v>454</v>
      </c>
      <c r="B21" s="2" t="s">
        <v>3</v>
      </c>
      <c r="C21" s="345">
        <v>3000</v>
      </c>
      <c r="D21" s="345">
        <v>3000</v>
      </c>
      <c r="E21" s="86">
        <f t="shared" si="6"/>
        <v>0</v>
      </c>
      <c r="F21" s="22">
        <f t="shared" si="7"/>
        <v>100</v>
      </c>
      <c r="G21" s="834" t="s">
        <v>78</v>
      </c>
      <c r="H21" s="834"/>
      <c r="I21" s="834"/>
      <c r="J21" s="834"/>
    </row>
    <row r="22" spans="1:12" ht="42" customHeight="1">
      <c r="A22" s="430" t="s">
        <v>298</v>
      </c>
      <c r="B22" s="2" t="s">
        <v>3</v>
      </c>
      <c r="C22" s="345">
        <v>99214.171000000002</v>
      </c>
      <c r="D22" s="345">
        <v>29764.27</v>
      </c>
      <c r="E22" s="86">
        <f t="shared" si="6"/>
        <v>-69449.900999999998</v>
      </c>
      <c r="F22" s="22">
        <f t="shared" si="7"/>
        <v>30.000018848113946</v>
      </c>
      <c r="G22" s="834" t="s">
        <v>301</v>
      </c>
      <c r="H22" s="834"/>
      <c r="I22" s="834"/>
      <c r="J22" s="834"/>
    </row>
    <row r="23" spans="1:12" ht="25.5">
      <c r="A23" s="430" t="s">
        <v>299</v>
      </c>
      <c r="B23" s="2" t="s">
        <v>3</v>
      </c>
      <c r="C23" s="345">
        <v>208914</v>
      </c>
      <c r="D23" s="345">
        <v>208900</v>
      </c>
      <c r="E23" s="86">
        <f t="shared" si="6"/>
        <v>-14</v>
      </c>
      <c r="F23" s="22">
        <f t="shared" si="7"/>
        <v>99.993298677924898</v>
      </c>
      <c r="G23" s="834" t="s">
        <v>300</v>
      </c>
      <c r="H23" s="834"/>
      <c r="I23" s="834"/>
      <c r="J23" s="834"/>
    </row>
    <row r="24" spans="1:12" ht="31.15" customHeight="1">
      <c r="A24" s="50" t="s">
        <v>6</v>
      </c>
      <c r="B24" s="294" t="s">
        <v>3</v>
      </c>
      <c r="C24" s="20">
        <f>SUM(C13:C23)</f>
        <v>321928.17099999997</v>
      </c>
      <c r="D24" s="20">
        <f>SUM(D14:D23)</f>
        <v>252464.27000000002</v>
      </c>
      <c r="E24" s="20">
        <f>C24-D24</f>
        <v>69463.900999999954</v>
      </c>
      <c r="F24" s="20">
        <f>D24/C24*100</f>
        <v>78.422546624538811</v>
      </c>
      <c r="G24" s="856" t="s">
        <v>151</v>
      </c>
      <c r="H24" s="857"/>
      <c r="I24" s="857"/>
      <c r="J24" s="858"/>
      <c r="L24" s="691"/>
    </row>
    <row r="25" spans="1:12">
      <c r="A25" s="114"/>
      <c r="B25" s="110"/>
      <c r="C25" s="111"/>
      <c r="D25" s="112"/>
      <c r="E25" s="110"/>
      <c r="F25" s="110"/>
      <c r="G25" s="110"/>
      <c r="H25" s="108"/>
      <c r="I25" s="108"/>
      <c r="J25" s="108"/>
    </row>
    <row r="26" spans="1:12" ht="38.25">
      <c r="A26" s="50" t="s">
        <v>2</v>
      </c>
      <c r="B26" s="338" t="s">
        <v>1</v>
      </c>
      <c r="C26" s="337" t="s">
        <v>69</v>
      </c>
      <c r="D26" s="337" t="s">
        <v>70</v>
      </c>
      <c r="E26" s="337" t="s">
        <v>71</v>
      </c>
      <c r="F26" s="337" t="s">
        <v>72</v>
      </c>
      <c r="G26" s="812" t="s">
        <v>94</v>
      </c>
      <c r="H26" s="812"/>
      <c r="I26" s="812"/>
      <c r="J26" s="812"/>
    </row>
    <row r="27" spans="1:12" hidden="1">
      <c r="A27" s="430" t="s">
        <v>230</v>
      </c>
      <c r="B27" s="2" t="s">
        <v>165</v>
      </c>
      <c r="C27" s="431">
        <v>0</v>
      </c>
      <c r="D27" s="431">
        <v>0</v>
      </c>
      <c r="E27" s="468">
        <f>D27-C27</f>
        <v>0</v>
      </c>
      <c r="F27" s="468" t="e">
        <f>D27/C27*100</f>
        <v>#DIV/0!</v>
      </c>
      <c r="G27" s="823"/>
      <c r="H27" s="824"/>
      <c r="I27" s="824"/>
      <c r="J27" s="825"/>
    </row>
    <row r="28" spans="1:12" hidden="1">
      <c r="A28" s="430" t="s">
        <v>231</v>
      </c>
      <c r="B28" s="2" t="s">
        <v>165</v>
      </c>
      <c r="C28" s="431">
        <v>0</v>
      </c>
      <c r="D28" s="431">
        <v>0</v>
      </c>
      <c r="E28" s="468">
        <f>D28-C28</f>
        <v>0</v>
      </c>
      <c r="F28" s="468" t="e">
        <f>D28/C28*100</f>
        <v>#DIV/0!</v>
      </c>
      <c r="G28" s="834" t="s">
        <v>78</v>
      </c>
      <c r="H28" s="834"/>
      <c r="I28" s="834"/>
      <c r="J28" s="834"/>
    </row>
    <row r="29" spans="1:12" hidden="1">
      <c r="A29" s="430" t="s">
        <v>232</v>
      </c>
      <c r="B29" s="2" t="s">
        <v>165</v>
      </c>
      <c r="C29" s="2">
        <v>0</v>
      </c>
      <c r="D29" s="2">
        <v>0</v>
      </c>
      <c r="E29" s="468">
        <f t="shared" ref="E29" si="8">D29-C29</f>
        <v>0</v>
      </c>
      <c r="F29" s="468" t="e">
        <f t="shared" ref="F29" si="9">D29/C29*100</f>
        <v>#DIV/0!</v>
      </c>
      <c r="G29" s="834" t="s">
        <v>78</v>
      </c>
      <c r="H29" s="834"/>
      <c r="I29" s="834"/>
      <c r="J29" s="834"/>
    </row>
    <row r="30" spans="1:12" ht="25.5" hidden="1">
      <c r="A30" s="430" t="s">
        <v>233</v>
      </c>
      <c r="B30" s="2" t="s">
        <v>165</v>
      </c>
      <c r="C30" s="2">
        <v>0</v>
      </c>
      <c r="D30" s="2">
        <v>0</v>
      </c>
      <c r="E30" s="468">
        <f t="shared" ref="E30:E37" si="10">D30-C30</f>
        <v>0</v>
      </c>
      <c r="F30" s="468" t="e">
        <f t="shared" ref="F30:F37" si="11">D30/C30*100</f>
        <v>#DIV/0!</v>
      </c>
      <c r="G30" s="834" t="s">
        <v>78</v>
      </c>
      <c r="H30" s="834"/>
      <c r="I30" s="834"/>
      <c r="J30" s="834"/>
    </row>
    <row r="31" spans="1:12" hidden="1">
      <c r="A31" s="430" t="s">
        <v>452</v>
      </c>
      <c r="B31" s="2" t="s">
        <v>165</v>
      </c>
      <c r="C31" s="2">
        <v>0</v>
      </c>
      <c r="D31" s="2">
        <v>0</v>
      </c>
      <c r="E31" s="468">
        <f t="shared" si="10"/>
        <v>0</v>
      </c>
      <c r="F31" s="468" t="e">
        <f t="shared" si="11"/>
        <v>#DIV/0!</v>
      </c>
      <c r="G31" s="834" t="s">
        <v>78</v>
      </c>
      <c r="H31" s="834"/>
      <c r="I31" s="834"/>
      <c r="J31" s="834"/>
    </row>
    <row r="32" spans="1:12" hidden="1">
      <c r="A32" s="430" t="s">
        <v>234</v>
      </c>
      <c r="B32" s="2" t="s">
        <v>165</v>
      </c>
      <c r="C32" s="2">
        <v>0</v>
      </c>
      <c r="D32" s="2">
        <v>0</v>
      </c>
      <c r="E32" s="468">
        <f t="shared" si="10"/>
        <v>0</v>
      </c>
      <c r="F32" s="468" t="e">
        <f t="shared" si="11"/>
        <v>#DIV/0!</v>
      </c>
      <c r="G32" s="834" t="s">
        <v>78</v>
      </c>
      <c r="H32" s="834"/>
      <c r="I32" s="834"/>
      <c r="J32" s="834"/>
    </row>
    <row r="33" spans="1:10" hidden="1">
      <c r="A33" s="430" t="s">
        <v>453</v>
      </c>
      <c r="B33" s="2" t="s">
        <v>165</v>
      </c>
      <c r="C33" s="2">
        <v>0</v>
      </c>
      <c r="D33" s="2">
        <v>0</v>
      </c>
      <c r="E33" s="468">
        <f t="shared" si="10"/>
        <v>0</v>
      </c>
      <c r="F33" s="468" t="e">
        <f t="shared" si="11"/>
        <v>#DIV/0!</v>
      </c>
      <c r="G33" s="834" t="s">
        <v>78</v>
      </c>
      <c r="H33" s="834"/>
      <c r="I33" s="834"/>
      <c r="J33" s="834"/>
    </row>
    <row r="34" spans="1:10">
      <c r="A34" s="430" t="s">
        <v>297</v>
      </c>
      <c r="B34" s="2" t="s">
        <v>165</v>
      </c>
      <c r="C34" s="2">
        <v>1</v>
      </c>
      <c r="D34" s="2">
        <v>1</v>
      </c>
      <c r="E34" s="468">
        <f t="shared" si="10"/>
        <v>0</v>
      </c>
      <c r="F34" s="468">
        <f t="shared" si="11"/>
        <v>100</v>
      </c>
      <c r="G34" s="834" t="s">
        <v>78</v>
      </c>
      <c r="H34" s="834"/>
      <c r="I34" s="834"/>
      <c r="J34" s="834"/>
    </row>
    <row r="35" spans="1:10">
      <c r="A35" s="430" t="s">
        <v>454</v>
      </c>
      <c r="B35" s="2" t="s">
        <v>165</v>
      </c>
      <c r="C35" s="2">
        <v>2</v>
      </c>
      <c r="D35" s="2">
        <v>2</v>
      </c>
      <c r="E35" s="468">
        <f t="shared" si="10"/>
        <v>0</v>
      </c>
      <c r="F35" s="468">
        <f t="shared" si="11"/>
        <v>100</v>
      </c>
      <c r="G35" s="834" t="s">
        <v>78</v>
      </c>
      <c r="H35" s="834"/>
      <c r="I35" s="834"/>
      <c r="J35" s="834"/>
    </row>
    <row r="36" spans="1:10" ht="39" customHeight="1">
      <c r="A36" s="430" t="s">
        <v>298</v>
      </c>
      <c r="B36" s="2" t="s">
        <v>165</v>
      </c>
      <c r="C36" s="2">
        <v>1</v>
      </c>
      <c r="D36" s="2">
        <v>0</v>
      </c>
      <c r="E36" s="468">
        <f t="shared" si="10"/>
        <v>-1</v>
      </c>
      <c r="F36" s="468">
        <f t="shared" si="11"/>
        <v>0</v>
      </c>
      <c r="G36" s="834" t="s">
        <v>477</v>
      </c>
      <c r="H36" s="834"/>
      <c r="I36" s="834"/>
      <c r="J36" s="834"/>
    </row>
    <row r="37" spans="1:10" ht="25.5">
      <c r="A37" s="430" t="s">
        <v>299</v>
      </c>
      <c r="B37" s="2" t="s">
        <v>165</v>
      </c>
      <c r="C37" s="2">
        <v>4296</v>
      </c>
      <c r="D37" s="2">
        <v>4296</v>
      </c>
      <c r="E37" s="468">
        <f t="shared" si="10"/>
        <v>0</v>
      </c>
      <c r="F37" s="468">
        <f t="shared" si="11"/>
        <v>100</v>
      </c>
      <c r="G37" s="834" t="s">
        <v>78</v>
      </c>
      <c r="H37" s="834"/>
      <c r="I37" s="834"/>
      <c r="J37" s="834"/>
    </row>
    <row r="38" spans="1:10" s="453" customFormat="1" ht="27.75" customHeight="1">
      <c r="A38" s="50" t="s">
        <v>6</v>
      </c>
      <c r="B38" s="544" t="s">
        <v>165</v>
      </c>
      <c r="C38" s="20">
        <f>SUM(C28:C37)</f>
        <v>4300</v>
      </c>
      <c r="D38" s="20">
        <f>SUM(D28:D37)</f>
        <v>4299</v>
      </c>
      <c r="E38" s="20">
        <v>-1</v>
      </c>
      <c r="F38" s="20">
        <f>D38/C38*100</f>
        <v>99.976744186046503</v>
      </c>
      <c r="G38" s="856" t="s">
        <v>151</v>
      </c>
      <c r="H38" s="857"/>
      <c r="I38" s="857"/>
      <c r="J38" s="858"/>
    </row>
    <row r="39" spans="1:10">
      <c r="A39" s="543"/>
      <c r="B39" s="519"/>
      <c r="C39" s="519"/>
      <c r="D39" s="519"/>
      <c r="E39" s="127"/>
      <c r="F39" s="127"/>
      <c r="G39" s="127"/>
      <c r="H39" s="127"/>
      <c r="I39" s="127"/>
      <c r="J39" s="127"/>
    </row>
    <row r="40" spans="1:10">
      <c r="A40" s="108"/>
      <c r="B40" s="108"/>
      <c r="C40" s="108"/>
      <c r="D40" s="108"/>
      <c r="E40" s="108"/>
      <c r="F40" s="108"/>
      <c r="G40" s="108"/>
      <c r="H40" s="108"/>
      <c r="I40" s="108"/>
      <c r="J40" s="108"/>
    </row>
    <row r="41" spans="1:10" s="39" customFormat="1" ht="27" customHeight="1">
      <c r="A41" s="732" t="s">
        <v>411</v>
      </c>
      <c r="B41" s="732"/>
      <c r="C41" s="732"/>
      <c r="D41" s="732"/>
      <c r="E41" s="148"/>
      <c r="F41" s="148"/>
      <c r="G41" s="817" t="s">
        <v>219</v>
      </c>
      <c r="H41" s="817"/>
      <c r="I41" s="817"/>
      <c r="J41" s="817"/>
    </row>
    <row r="42" spans="1:10" s="39" customFormat="1" ht="15">
      <c r="A42" s="455"/>
      <c r="B42" s="455"/>
      <c r="C42" s="455"/>
      <c r="D42" s="455"/>
      <c r="E42" s="148"/>
      <c r="F42" s="148"/>
      <c r="G42" s="456"/>
    </row>
    <row r="43" spans="1:10" s="39" customFormat="1">
      <c r="A43" s="732" t="s">
        <v>410</v>
      </c>
      <c r="B43" s="732"/>
      <c r="C43" s="732"/>
      <c r="D43" s="732"/>
      <c r="E43" s="40"/>
      <c r="F43" s="40"/>
      <c r="G43" s="818" t="s">
        <v>296</v>
      </c>
      <c r="H43" s="818"/>
      <c r="I43" s="818"/>
      <c r="J43" s="818"/>
    </row>
  </sheetData>
  <mergeCells count="39">
    <mergeCell ref="G27:J27"/>
    <mergeCell ref="G13:J13"/>
    <mergeCell ref="G38:J38"/>
    <mergeCell ref="G35:J35"/>
    <mergeCell ref="G36:J36"/>
    <mergeCell ref="G37:J37"/>
    <mergeCell ref="G30:J30"/>
    <mergeCell ref="G31:J31"/>
    <mergeCell ref="G32:J32"/>
    <mergeCell ref="G33:J33"/>
    <mergeCell ref="G34:J34"/>
    <mergeCell ref="G22:J22"/>
    <mergeCell ref="G23:J23"/>
    <mergeCell ref="A43:D43"/>
    <mergeCell ref="G14:J14"/>
    <mergeCell ref="G15:J15"/>
    <mergeCell ref="G16:J16"/>
    <mergeCell ref="G29:J29"/>
    <mergeCell ref="G28:J28"/>
    <mergeCell ref="A41:D41"/>
    <mergeCell ref="G18:J18"/>
    <mergeCell ref="G41:J41"/>
    <mergeCell ref="G43:J43"/>
    <mergeCell ref="G24:J24"/>
    <mergeCell ref="G26:J26"/>
    <mergeCell ref="G17:J17"/>
    <mergeCell ref="G19:J19"/>
    <mergeCell ref="G20:J20"/>
    <mergeCell ref="G21:J21"/>
    <mergeCell ref="A1:J1"/>
    <mergeCell ref="A3:J3"/>
    <mergeCell ref="A5:J5"/>
    <mergeCell ref="A6:J6"/>
    <mergeCell ref="A2:H2"/>
    <mergeCell ref="A7:J7"/>
    <mergeCell ref="A8:J8"/>
    <mergeCell ref="A9:J9"/>
    <mergeCell ref="A10:J10"/>
    <mergeCell ref="G12:J12"/>
  </mergeCells>
  <pageMargins left="0.51181102362204722" right="0.51181102362204722" top="0.55118110236220474" bottom="0.35433070866141736" header="0.31496062992125984" footer="0.31496062992125984"/>
  <pageSetup paperSize="9" scale="94" orientation="landscape" verticalDpi="0" r:id="rId1"/>
</worksheet>
</file>

<file path=xl/worksheets/sheet17.xml><?xml version="1.0" encoding="utf-8"?>
<worksheet xmlns="http://schemas.openxmlformats.org/spreadsheetml/2006/main" xmlns:r="http://schemas.openxmlformats.org/officeDocument/2006/relationships">
  <sheetPr>
    <tabColor rgb="FFFFFF00"/>
    <pageSetUpPr fitToPage="1"/>
  </sheetPr>
  <dimension ref="A1:L57"/>
  <sheetViews>
    <sheetView view="pageBreakPreview" topLeftCell="A26" zoomScale="90" zoomScaleSheetLayoutView="90" workbookViewId="0">
      <selection activeCell="G17" sqref="G17"/>
    </sheetView>
  </sheetViews>
  <sheetFormatPr defaultColWidth="9.140625" defaultRowHeight="12.75"/>
  <cols>
    <col min="1" max="1" width="43.28515625" style="42" customWidth="1"/>
    <col min="2" max="2" width="10.7109375" style="42" customWidth="1"/>
    <col min="3" max="3" width="8.7109375" style="42" customWidth="1"/>
    <col min="4" max="4" width="8.28515625" style="42" customWidth="1"/>
    <col min="5" max="5" width="11.85546875" style="42" customWidth="1"/>
    <col min="6" max="6" width="12" style="42" customWidth="1"/>
    <col min="7" max="7" width="45.28515625" style="42" customWidth="1"/>
    <col min="8" max="8" width="15.42578125" style="42" customWidth="1"/>
    <col min="9" max="16384" width="9.140625" style="42"/>
  </cols>
  <sheetData>
    <row r="1" spans="1:12" s="39" customFormat="1" ht="40.5" customHeight="1">
      <c r="A1" s="739" t="s">
        <v>294</v>
      </c>
      <c r="B1" s="739"/>
      <c r="C1" s="739"/>
      <c r="D1" s="739"/>
      <c r="E1" s="739"/>
      <c r="F1" s="739"/>
      <c r="G1" s="739"/>
      <c r="H1" s="442"/>
      <c r="I1" s="442"/>
      <c r="J1" s="442"/>
      <c r="K1" s="442"/>
    </row>
    <row r="2" spans="1:12">
      <c r="A2" s="245"/>
      <c r="B2" s="245"/>
      <c r="C2" s="245"/>
      <c r="D2" s="245"/>
      <c r="E2" s="245"/>
      <c r="F2" s="245"/>
      <c r="G2" s="245"/>
      <c r="H2" s="250"/>
    </row>
    <row r="3" spans="1:12" s="39" customFormat="1" ht="12.75" customHeight="1">
      <c r="A3" s="734" t="s">
        <v>255</v>
      </c>
      <c r="B3" s="734"/>
      <c r="C3" s="734"/>
      <c r="D3" s="734"/>
      <c r="E3" s="734"/>
      <c r="F3" s="734"/>
      <c r="G3" s="734"/>
      <c r="H3" s="734"/>
      <c r="I3" s="177"/>
      <c r="J3" s="177"/>
      <c r="K3" s="177"/>
    </row>
    <row r="4" spans="1:12">
      <c r="A4" s="745" t="s">
        <v>129</v>
      </c>
      <c r="B4" s="745"/>
      <c r="C4" s="745"/>
      <c r="D4" s="745"/>
      <c r="E4" s="745"/>
      <c r="F4" s="745"/>
      <c r="G4" s="745"/>
      <c r="H4" s="217"/>
    </row>
    <row r="5" spans="1:12">
      <c r="A5" s="40" t="s">
        <v>4</v>
      </c>
      <c r="B5" s="41"/>
      <c r="C5" s="41"/>
      <c r="D5" s="41"/>
      <c r="E5" s="41"/>
      <c r="F5" s="41"/>
      <c r="G5" s="41"/>
    </row>
    <row r="6" spans="1:12">
      <c r="A6" s="746" t="s">
        <v>85</v>
      </c>
      <c r="B6" s="746"/>
      <c r="C6" s="746"/>
      <c r="D6" s="746"/>
      <c r="E6" s="746"/>
      <c r="F6" s="746"/>
      <c r="G6" s="746"/>
    </row>
    <row r="7" spans="1:12">
      <c r="A7" s="789" t="s">
        <v>86</v>
      </c>
      <c r="B7" s="789"/>
      <c r="C7" s="789"/>
      <c r="D7" s="789"/>
      <c r="E7" s="789"/>
      <c r="F7" s="789"/>
      <c r="G7" s="789"/>
    </row>
    <row r="8" spans="1:12">
      <c r="A8" s="746" t="s">
        <v>87</v>
      </c>
      <c r="B8" s="746"/>
      <c r="C8" s="746"/>
      <c r="D8" s="746"/>
      <c r="E8" s="746"/>
      <c r="F8" s="746"/>
      <c r="G8" s="746"/>
    </row>
    <row r="9" spans="1:12">
      <c r="A9" s="40" t="s">
        <v>88</v>
      </c>
      <c r="B9" s="41"/>
      <c r="C9" s="41"/>
      <c r="D9" s="41"/>
      <c r="E9" s="41"/>
      <c r="F9" s="41"/>
      <c r="G9" s="41"/>
    </row>
    <row r="10" spans="1:12" ht="37.5" customHeight="1">
      <c r="A10" s="736" t="s">
        <v>203</v>
      </c>
      <c r="B10" s="736"/>
      <c r="C10" s="736"/>
      <c r="D10" s="736"/>
      <c r="E10" s="736"/>
      <c r="F10" s="736"/>
      <c r="G10" s="736"/>
      <c r="H10" s="250"/>
      <c r="I10" s="250"/>
      <c r="J10" s="250"/>
      <c r="K10" s="250"/>
      <c r="L10" s="250"/>
    </row>
    <row r="11" spans="1:12" ht="37.5" customHeight="1">
      <c r="A11" s="790" t="s">
        <v>160</v>
      </c>
      <c r="B11" s="790"/>
      <c r="C11" s="790"/>
      <c r="D11" s="790"/>
      <c r="E11" s="790"/>
      <c r="F11" s="790"/>
      <c r="G11" s="790"/>
      <c r="H11" s="250"/>
      <c r="I11" s="61"/>
      <c r="J11" s="61"/>
      <c r="K11" s="61"/>
      <c r="L11" s="61"/>
    </row>
    <row r="12" spans="1:12" ht="43.5" customHeight="1">
      <c r="A12" s="74" t="s">
        <v>5</v>
      </c>
      <c r="B12" s="74" t="s">
        <v>1</v>
      </c>
      <c r="C12" s="244" t="s">
        <v>69</v>
      </c>
      <c r="D12" s="244" t="s">
        <v>70</v>
      </c>
      <c r="E12" s="244" t="s">
        <v>71</v>
      </c>
      <c r="F12" s="244" t="s">
        <v>72</v>
      </c>
      <c r="G12" s="244" t="s">
        <v>73</v>
      </c>
    </row>
    <row r="13" spans="1:12" ht="36.75" customHeight="1">
      <c r="A13" s="65" t="s">
        <v>130</v>
      </c>
      <c r="B13" s="251" t="s">
        <v>28</v>
      </c>
      <c r="C13" s="317">
        <f>C28+C37</f>
        <v>96224</v>
      </c>
      <c r="D13" s="317">
        <f>D28+D37</f>
        <v>96223.638999999996</v>
      </c>
      <c r="E13" s="79">
        <f>D13-C13</f>
        <v>-0.36100000000442378</v>
      </c>
      <c r="F13" s="79">
        <f>D13/C13*100</f>
        <v>99.999624833721313</v>
      </c>
      <c r="G13" s="188" t="s">
        <v>227</v>
      </c>
    </row>
    <row r="14" spans="1:12" ht="26.25" customHeight="1">
      <c r="A14" s="286" t="s">
        <v>6</v>
      </c>
      <c r="B14" s="63" t="s">
        <v>28</v>
      </c>
      <c r="C14" s="692">
        <f>C13</f>
        <v>96224</v>
      </c>
      <c r="D14" s="692">
        <f>D13</f>
        <v>96223.638999999996</v>
      </c>
      <c r="E14" s="80">
        <f>D14-C14</f>
        <v>-0.36100000000442378</v>
      </c>
      <c r="F14" s="80">
        <f>D14/C14*100</f>
        <v>99.999624833721313</v>
      </c>
      <c r="G14" s="289" t="s">
        <v>227</v>
      </c>
    </row>
    <row r="15" spans="1:12">
      <c r="A15" s="165" t="s">
        <v>81</v>
      </c>
      <c r="B15" s="63"/>
      <c r="C15" s="74"/>
      <c r="D15" s="74"/>
      <c r="E15" s="74"/>
      <c r="F15" s="74"/>
      <c r="G15" s="74"/>
    </row>
    <row r="16" spans="1:12" ht="81.599999999999994" customHeight="1">
      <c r="A16" s="65" t="s">
        <v>456</v>
      </c>
      <c r="B16" s="260" t="s">
        <v>11</v>
      </c>
      <c r="C16" s="31">
        <v>50</v>
      </c>
      <c r="D16" s="254">
        <v>311</v>
      </c>
      <c r="E16" s="254">
        <f>D16-C16</f>
        <v>261</v>
      </c>
      <c r="F16" s="86">
        <f>D16/C16*100</f>
        <v>622</v>
      </c>
      <c r="G16" s="20" t="s">
        <v>74</v>
      </c>
    </row>
    <row r="17" spans="1:8">
      <c r="A17" s="60"/>
      <c r="B17" s="517"/>
      <c r="C17" s="127"/>
      <c r="D17" s="125"/>
      <c r="E17" s="125"/>
      <c r="F17" s="435"/>
      <c r="G17" s="21"/>
    </row>
    <row r="18" spans="1:8">
      <c r="A18" s="57" t="s">
        <v>68</v>
      </c>
      <c r="B18" s="252"/>
      <c r="C18" s="59"/>
      <c r="D18" s="59"/>
      <c r="E18" s="59"/>
      <c r="F18" s="59"/>
      <c r="G18" s="59"/>
    </row>
    <row r="19" spans="1:8">
      <c r="A19" s="40" t="s">
        <v>10</v>
      </c>
      <c r="B19" s="252"/>
      <c r="C19" s="59"/>
      <c r="D19" s="59"/>
      <c r="E19" s="59"/>
      <c r="F19" s="59"/>
      <c r="G19" s="59"/>
    </row>
    <row r="20" spans="1:8" ht="12.75" customHeight="1">
      <c r="A20" s="744" t="s">
        <v>22</v>
      </c>
      <c r="B20" s="744"/>
      <c r="C20" s="744"/>
      <c r="D20" s="744"/>
      <c r="E20" s="744"/>
      <c r="F20" s="744"/>
      <c r="G20" s="744"/>
    </row>
    <row r="21" spans="1:8" ht="12" customHeight="1">
      <c r="A21" s="60" t="s">
        <v>7</v>
      </c>
      <c r="B21" s="252"/>
      <c r="C21" s="59"/>
      <c r="D21" s="59"/>
      <c r="E21" s="59"/>
      <c r="F21" s="59"/>
      <c r="G21" s="59"/>
    </row>
    <row r="22" spans="1:8" ht="12.75" customHeight="1">
      <c r="A22" s="859" t="s">
        <v>51</v>
      </c>
      <c r="B22" s="859"/>
      <c r="C22" s="859"/>
      <c r="D22" s="859"/>
      <c r="E22" s="859"/>
      <c r="F22" s="859"/>
      <c r="G22" s="859"/>
      <c r="H22" s="247"/>
    </row>
    <row r="23" spans="1:8" ht="3.75" customHeight="1">
      <c r="A23" s="58"/>
      <c r="B23" s="252"/>
      <c r="C23" s="59"/>
      <c r="D23" s="59"/>
      <c r="E23" s="59"/>
      <c r="F23" s="59"/>
      <c r="G23" s="59"/>
    </row>
    <row r="24" spans="1:8" ht="42.75" customHeight="1">
      <c r="A24" s="74" t="s">
        <v>2</v>
      </c>
      <c r="B24" s="74" t="s">
        <v>1</v>
      </c>
      <c r="C24" s="244" t="s">
        <v>69</v>
      </c>
      <c r="D24" s="244" t="s">
        <v>70</v>
      </c>
      <c r="E24" s="244" t="s">
        <v>71</v>
      </c>
      <c r="F24" s="244" t="s">
        <v>72</v>
      </c>
      <c r="G24" s="244" t="s">
        <v>73</v>
      </c>
    </row>
    <row r="25" spans="1:8" ht="50.25" customHeight="1">
      <c r="A25" s="55" t="s">
        <v>131</v>
      </c>
      <c r="B25" s="251" t="s">
        <v>31</v>
      </c>
      <c r="C25" s="31">
        <v>50</v>
      </c>
      <c r="D25" s="254">
        <v>311</v>
      </c>
      <c r="E25" s="254">
        <f>D25-C25</f>
        <v>261</v>
      </c>
      <c r="F25" s="86">
        <f>D25/C25*100</f>
        <v>622</v>
      </c>
      <c r="G25" s="22" t="s">
        <v>457</v>
      </c>
    </row>
    <row r="26" spans="1:8" s="39" customFormat="1" ht="29.25" customHeight="1">
      <c r="A26" s="73" t="s">
        <v>371</v>
      </c>
      <c r="B26" s="31" t="s">
        <v>67</v>
      </c>
      <c r="C26" s="31">
        <v>36</v>
      </c>
      <c r="D26" s="31">
        <v>32</v>
      </c>
      <c r="E26" s="254">
        <f>D26-C26</f>
        <v>-4</v>
      </c>
      <c r="F26" s="86">
        <f>D26/C26*100</f>
        <v>88.888888888888886</v>
      </c>
      <c r="G26" s="681" t="s">
        <v>455</v>
      </c>
    </row>
    <row r="27" spans="1:8" ht="41.25" customHeight="1">
      <c r="A27" s="84" t="s">
        <v>32</v>
      </c>
      <c r="B27" s="74" t="s">
        <v>1</v>
      </c>
      <c r="C27" s="244" t="s">
        <v>69</v>
      </c>
      <c r="D27" s="244" t="s">
        <v>70</v>
      </c>
      <c r="E27" s="244" t="s">
        <v>71</v>
      </c>
      <c r="F27" s="244" t="s">
        <v>72</v>
      </c>
      <c r="G27" s="244" t="s">
        <v>73</v>
      </c>
    </row>
    <row r="28" spans="1:8" ht="37.5" customHeight="1">
      <c r="A28" s="55" t="s">
        <v>130</v>
      </c>
      <c r="B28" s="75" t="s">
        <v>33</v>
      </c>
      <c r="C28" s="693">
        <v>84032</v>
      </c>
      <c r="D28" s="693">
        <v>84031.638999999996</v>
      </c>
      <c r="E28" s="267">
        <f>D28-C28</f>
        <v>-0.36100000000442378</v>
      </c>
      <c r="F28" s="268">
        <f>D28/C28*100</f>
        <v>99.999570401751697</v>
      </c>
      <c r="G28" s="282" t="s">
        <v>137</v>
      </c>
      <c r="H28" s="148"/>
    </row>
    <row r="29" spans="1:8">
      <c r="A29" s="263" t="s">
        <v>34</v>
      </c>
      <c r="B29" s="74" t="s">
        <v>33</v>
      </c>
      <c r="C29" s="692">
        <f>C28</f>
        <v>84032</v>
      </c>
      <c r="D29" s="692">
        <f>D28</f>
        <v>84031.638999999996</v>
      </c>
      <c r="E29" s="128">
        <f>D29-C29</f>
        <v>-0.36100000000442378</v>
      </c>
      <c r="F29" s="87">
        <f>D29/C29*100</f>
        <v>99.999570401751697</v>
      </c>
      <c r="G29" s="286" t="s">
        <v>137</v>
      </c>
    </row>
    <row r="30" spans="1:8">
      <c r="A30" s="499"/>
      <c r="B30" s="500"/>
      <c r="C30" s="501"/>
      <c r="D30" s="501"/>
      <c r="E30" s="504"/>
      <c r="F30" s="198"/>
      <c r="G30" s="205"/>
    </row>
    <row r="31" spans="1:8">
      <c r="A31" s="57" t="s">
        <v>37</v>
      </c>
      <c r="B31" s="493"/>
      <c r="C31" s="59"/>
      <c r="D31" s="59"/>
      <c r="E31" s="59"/>
      <c r="F31" s="59"/>
      <c r="G31" s="59"/>
      <c r="H31" s="59"/>
    </row>
    <row r="32" spans="1:8">
      <c r="A32" s="40" t="s">
        <v>10</v>
      </c>
      <c r="B32" s="493"/>
      <c r="C32" s="59"/>
      <c r="D32" s="59"/>
      <c r="E32" s="59"/>
      <c r="F32" s="59"/>
      <c r="G32" s="59"/>
      <c r="H32" s="59"/>
    </row>
    <row r="33" spans="1:12" ht="14.25" customHeight="1">
      <c r="A33" s="744" t="s">
        <v>22</v>
      </c>
      <c r="B33" s="744"/>
      <c r="C33" s="744"/>
      <c r="D33" s="744"/>
      <c r="E33" s="744"/>
      <c r="F33" s="744"/>
      <c r="G33" s="744"/>
      <c r="H33" s="744"/>
    </row>
    <row r="34" spans="1:12" ht="12" customHeight="1">
      <c r="A34" s="60" t="s">
        <v>7</v>
      </c>
      <c r="B34" s="493"/>
      <c r="C34" s="59"/>
      <c r="D34" s="59"/>
      <c r="E34" s="59"/>
      <c r="F34" s="59"/>
      <c r="G34" s="59"/>
      <c r="H34" s="59"/>
    </row>
    <row r="35" spans="1:12" ht="38.25" customHeight="1">
      <c r="A35" s="795" t="s">
        <v>278</v>
      </c>
      <c r="B35" s="795"/>
      <c r="C35" s="795"/>
      <c r="D35" s="795"/>
      <c r="E35" s="795"/>
      <c r="F35" s="795"/>
      <c r="G35" s="795"/>
      <c r="H35" s="61"/>
    </row>
    <row r="36" spans="1:12" ht="38.25">
      <c r="A36" s="74" t="s">
        <v>2</v>
      </c>
      <c r="B36" s="104" t="s">
        <v>221</v>
      </c>
      <c r="C36" s="491" t="s">
        <v>69</v>
      </c>
      <c r="D36" s="491" t="s">
        <v>70</v>
      </c>
      <c r="E36" s="491" t="s">
        <v>71</v>
      </c>
      <c r="F36" s="491" t="s">
        <v>72</v>
      </c>
      <c r="G36" s="104" t="s">
        <v>73</v>
      </c>
      <c r="H36" s="510"/>
      <c r="I36" s="510"/>
      <c r="J36" s="510"/>
      <c r="K36" s="510"/>
      <c r="L36" s="159"/>
    </row>
    <row r="37" spans="1:12" ht="25.5">
      <c r="A37" s="73" t="s">
        <v>458</v>
      </c>
      <c r="B37" s="73" t="s">
        <v>3</v>
      </c>
      <c r="C37" s="86">
        <v>12192</v>
      </c>
      <c r="D37" s="68">
        <v>12192</v>
      </c>
      <c r="E37" s="86">
        <f>D37-C37</f>
        <v>0</v>
      </c>
      <c r="F37" s="86">
        <f>D37/C37*100</f>
        <v>100</v>
      </c>
      <c r="G37" s="282" t="s">
        <v>137</v>
      </c>
      <c r="H37" s="511"/>
      <c r="I37" s="511"/>
      <c r="J37" s="511"/>
      <c r="K37" s="511"/>
      <c r="L37" s="159"/>
    </row>
    <row r="38" spans="1:12" s="453" customFormat="1" ht="24" customHeight="1">
      <c r="A38" s="492" t="s">
        <v>6</v>
      </c>
      <c r="B38" s="492" t="s">
        <v>3</v>
      </c>
      <c r="C38" s="87">
        <f>C37</f>
        <v>12192</v>
      </c>
      <c r="D38" s="69">
        <f>D37</f>
        <v>12192</v>
      </c>
      <c r="E38" s="87">
        <f>E37</f>
        <v>0</v>
      </c>
      <c r="F38" s="87">
        <f>D38/C38*100</f>
        <v>100</v>
      </c>
      <c r="G38" s="286" t="s">
        <v>137</v>
      </c>
      <c r="H38" s="205"/>
      <c r="I38" s="205"/>
      <c r="J38" s="205"/>
      <c r="K38" s="205"/>
      <c r="L38" s="512"/>
    </row>
    <row r="39" spans="1:12">
      <c r="A39" s="487" t="s">
        <v>281</v>
      </c>
      <c r="B39" s="494" t="s">
        <v>11</v>
      </c>
      <c r="C39" s="414">
        <v>36</v>
      </c>
      <c r="D39" s="414">
        <v>32</v>
      </c>
      <c r="E39" s="29">
        <f t="shared" ref="E39" si="0">D39-C39</f>
        <v>-4</v>
      </c>
      <c r="F39" s="68">
        <f>D39/C39*100</f>
        <v>88.888888888888886</v>
      </c>
      <c r="G39" s="681" t="s">
        <v>455</v>
      </c>
      <c r="H39" s="158"/>
      <c r="I39" s="158"/>
      <c r="J39" s="158"/>
      <c r="K39" s="158"/>
      <c r="L39" s="159"/>
    </row>
    <row r="40" spans="1:12">
      <c r="H40" s="159"/>
      <c r="I40" s="159"/>
      <c r="J40" s="159"/>
      <c r="K40" s="159"/>
      <c r="L40" s="159"/>
    </row>
    <row r="41" spans="1:12" ht="27" customHeight="1">
      <c r="A41" s="732" t="s">
        <v>411</v>
      </c>
      <c r="B41" s="732"/>
      <c r="C41" s="732"/>
      <c r="D41" s="732"/>
      <c r="E41" s="148"/>
      <c r="F41" s="148"/>
      <c r="G41" s="674" t="s">
        <v>219</v>
      </c>
      <c r="H41" s="205"/>
      <c r="I41" s="205"/>
      <c r="J41" s="205"/>
      <c r="K41" s="205"/>
    </row>
    <row r="42" spans="1:12">
      <c r="D42" s="173"/>
      <c r="E42" s="174"/>
      <c r="G42" s="470"/>
      <c r="H42" s="578"/>
    </row>
    <row r="43" spans="1:12" s="39" customFormat="1">
      <c r="A43" s="53" t="s">
        <v>251</v>
      </c>
      <c r="B43" s="42"/>
      <c r="C43" s="42"/>
      <c r="D43" s="42"/>
      <c r="E43" s="42"/>
      <c r="F43" s="42"/>
      <c r="G43" s="674" t="s">
        <v>336</v>
      </c>
      <c r="H43" s="205"/>
      <c r="I43" s="205"/>
      <c r="J43" s="205"/>
      <c r="K43" s="205"/>
    </row>
    <row r="44" spans="1:12" s="39" customFormat="1">
      <c r="A44" s="42"/>
      <c r="B44" s="42"/>
      <c r="C44" s="42"/>
      <c r="D44" s="42"/>
      <c r="E44" s="42"/>
      <c r="F44" s="42"/>
      <c r="G44" s="470"/>
      <c r="H44" s="42"/>
    </row>
    <row r="45" spans="1:12" s="39" customFormat="1" ht="16.5" customHeight="1">
      <c r="A45" s="732" t="s">
        <v>410</v>
      </c>
      <c r="B45" s="732"/>
      <c r="C45" s="732"/>
      <c r="D45" s="732"/>
      <c r="E45" s="40"/>
      <c r="F45" s="40"/>
      <c r="G45" s="675" t="s">
        <v>296</v>
      </c>
      <c r="H45" s="346"/>
      <c r="I45" s="346"/>
      <c r="J45" s="346"/>
      <c r="K45" s="346"/>
    </row>
    <row r="46" spans="1:12">
      <c r="A46" s="39"/>
      <c r="B46" s="39"/>
      <c r="C46" s="39"/>
      <c r="D46" s="39"/>
      <c r="E46" s="39"/>
      <c r="F46" s="39"/>
      <c r="G46" s="39"/>
      <c r="H46" s="61"/>
    </row>
    <row r="49" spans="8:8" ht="40.5" customHeight="1"/>
    <row r="51" spans="8:8" ht="40.5" customHeight="1"/>
    <row r="52" spans="8:8" ht="66" customHeight="1"/>
    <row r="53" spans="8:8" ht="18" customHeight="1">
      <c r="H53" s="148"/>
    </row>
    <row r="55" spans="8:8" ht="24.75" customHeight="1"/>
    <row r="57" spans="8:8" ht="32.25" customHeight="1"/>
  </sheetData>
  <mergeCells count="14">
    <mergeCell ref="A41:D41"/>
    <mergeCell ref="A45:D45"/>
    <mergeCell ref="A8:G8"/>
    <mergeCell ref="A10:G10"/>
    <mergeCell ref="A11:G11"/>
    <mergeCell ref="A20:G20"/>
    <mergeCell ref="A22:G22"/>
    <mergeCell ref="A33:H33"/>
    <mergeCell ref="A35:G35"/>
    <mergeCell ref="A1:G1"/>
    <mergeCell ref="A4:G4"/>
    <mergeCell ref="A6:G6"/>
    <mergeCell ref="A7:G7"/>
    <mergeCell ref="A3:H3"/>
  </mergeCells>
  <pageMargins left="0.70866141732283472" right="0.31496062992125984" top="0.55118110236220474" bottom="0.35433070866141736" header="0.31496062992125984" footer="0.31496062992125984"/>
  <pageSetup paperSize="9" scale="99" fitToHeight="2" orientation="landscape" r:id="rId1"/>
</worksheet>
</file>

<file path=xl/worksheets/sheet18.xml><?xml version="1.0" encoding="utf-8"?>
<worksheet xmlns="http://schemas.openxmlformats.org/spreadsheetml/2006/main" xmlns:r="http://schemas.openxmlformats.org/officeDocument/2006/relationships">
  <sheetPr>
    <tabColor rgb="FFFFFF00"/>
  </sheetPr>
  <dimension ref="A1:K47"/>
  <sheetViews>
    <sheetView view="pageBreakPreview" topLeftCell="A25" zoomScale="90" zoomScaleSheetLayoutView="90" workbookViewId="0">
      <selection activeCell="G41" sqref="G41:K41"/>
    </sheetView>
  </sheetViews>
  <sheetFormatPr defaultRowHeight="12.75"/>
  <cols>
    <col min="1" max="1" width="36.28515625" customWidth="1"/>
    <col min="2" max="2" width="10.7109375" customWidth="1"/>
    <col min="3" max="3" width="9.42578125" customWidth="1"/>
    <col min="4" max="4" width="9.7109375" customWidth="1"/>
    <col min="5" max="5" width="11.85546875" customWidth="1"/>
    <col min="6" max="6" width="12.140625" customWidth="1"/>
    <col min="7" max="7" width="13" customWidth="1"/>
    <col min="11" max="11" width="11.140625" customWidth="1"/>
  </cols>
  <sheetData>
    <row r="1" spans="1:11" s="39" customFormat="1" ht="40.5" customHeight="1">
      <c r="A1" s="739" t="s">
        <v>294</v>
      </c>
      <c r="B1" s="739"/>
      <c r="C1" s="739"/>
      <c r="D1" s="739"/>
      <c r="E1" s="739"/>
      <c r="F1" s="739"/>
      <c r="G1" s="739"/>
      <c r="H1" s="739"/>
      <c r="I1" s="739"/>
      <c r="J1" s="739"/>
      <c r="K1" s="739"/>
    </row>
    <row r="2" spans="1:11" s="39" customFormat="1" ht="12.75" customHeight="1">
      <c r="A2" s="734" t="s">
        <v>255</v>
      </c>
      <c r="B2" s="734"/>
      <c r="C2" s="734"/>
      <c r="D2" s="734"/>
      <c r="E2" s="734"/>
      <c r="F2" s="734"/>
      <c r="G2" s="734"/>
      <c r="H2" s="734"/>
      <c r="I2" s="177"/>
      <c r="J2" s="177"/>
      <c r="K2" s="177"/>
    </row>
    <row r="3" spans="1:11">
      <c r="A3" s="873" t="s">
        <v>38</v>
      </c>
      <c r="B3" s="873"/>
      <c r="C3" s="873"/>
      <c r="D3" s="873"/>
      <c r="E3" s="873"/>
      <c r="F3" s="873"/>
      <c r="G3" s="873"/>
      <c r="H3" s="873"/>
      <c r="I3" s="873"/>
      <c r="J3" s="873"/>
      <c r="K3" s="873"/>
    </row>
    <row r="4" spans="1:11">
      <c r="A4" s="8" t="s">
        <v>4</v>
      </c>
      <c r="B4" s="9"/>
      <c r="C4" s="9"/>
      <c r="D4" s="9"/>
      <c r="E4" s="9"/>
      <c r="F4" s="9"/>
      <c r="G4" s="9"/>
    </row>
    <row r="5" spans="1:11">
      <c r="A5" s="796" t="s">
        <v>90</v>
      </c>
      <c r="B5" s="796"/>
      <c r="C5" s="796"/>
      <c r="D5" s="796"/>
      <c r="E5" s="796"/>
      <c r="F5" s="796"/>
      <c r="G5" s="796"/>
      <c r="H5" s="796"/>
      <c r="I5" s="796"/>
      <c r="J5" s="796"/>
      <c r="K5" s="796"/>
    </row>
    <row r="6" spans="1:11" ht="12" customHeight="1">
      <c r="A6" s="874" t="s">
        <v>91</v>
      </c>
      <c r="B6" s="874"/>
      <c r="C6" s="874"/>
      <c r="D6" s="874"/>
      <c r="E6" s="874"/>
      <c r="F6" s="874"/>
      <c r="G6" s="874"/>
      <c r="H6" s="874"/>
      <c r="I6" s="874"/>
      <c r="J6" s="874"/>
      <c r="K6" s="874"/>
    </row>
    <row r="7" spans="1:11">
      <c r="A7" s="796" t="s">
        <v>92</v>
      </c>
      <c r="B7" s="796"/>
      <c r="C7" s="796"/>
      <c r="D7" s="796"/>
      <c r="E7" s="796"/>
      <c r="F7" s="796"/>
      <c r="G7" s="796"/>
      <c r="H7" s="796"/>
      <c r="I7" s="796"/>
      <c r="J7" s="796"/>
      <c r="K7" s="796"/>
    </row>
    <row r="8" spans="1:11">
      <c r="A8" s="796" t="s">
        <v>93</v>
      </c>
      <c r="B8" s="796"/>
      <c r="C8" s="796"/>
      <c r="D8" s="796"/>
      <c r="E8" s="796"/>
      <c r="F8" s="796"/>
      <c r="G8" s="796"/>
      <c r="H8" s="796"/>
      <c r="I8" s="796"/>
      <c r="J8" s="796"/>
      <c r="K8" s="796"/>
    </row>
    <row r="9" spans="1:11" ht="17.45" customHeight="1">
      <c r="A9" s="792" t="s">
        <v>373</v>
      </c>
      <c r="B9" s="792"/>
      <c r="C9" s="792"/>
      <c r="D9" s="792"/>
      <c r="E9" s="792"/>
      <c r="F9" s="792"/>
      <c r="G9" s="792"/>
      <c r="H9" s="792"/>
      <c r="I9" s="792"/>
      <c r="J9" s="792"/>
      <c r="K9" s="792"/>
    </row>
    <row r="10" spans="1:11" ht="24.75" customHeight="1">
      <c r="A10" s="875" t="s">
        <v>161</v>
      </c>
      <c r="B10" s="875"/>
      <c r="C10" s="875"/>
      <c r="D10" s="875"/>
      <c r="E10" s="875"/>
      <c r="F10" s="875"/>
      <c r="G10" s="875"/>
      <c r="H10" s="875"/>
      <c r="I10" s="875"/>
      <c r="J10" s="875"/>
      <c r="K10" s="875"/>
    </row>
    <row r="11" spans="1:11">
      <c r="A11" s="18"/>
      <c r="B11" s="9"/>
      <c r="C11" s="9"/>
      <c r="D11" s="9"/>
      <c r="E11" s="9"/>
      <c r="F11" s="9"/>
      <c r="G11" s="9"/>
    </row>
    <row r="12" spans="1:11" s="83" customFormat="1" ht="42" customHeight="1">
      <c r="A12" s="103" t="s">
        <v>5</v>
      </c>
      <c r="B12" s="103" t="s">
        <v>1</v>
      </c>
      <c r="C12" s="496" t="s">
        <v>69</v>
      </c>
      <c r="D12" s="496" t="s">
        <v>70</v>
      </c>
      <c r="E12" s="496" t="s">
        <v>71</v>
      </c>
      <c r="F12" s="496" t="s">
        <v>72</v>
      </c>
      <c r="G12" s="866" t="s">
        <v>94</v>
      </c>
      <c r="H12" s="867"/>
      <c r="I12" s="867"/>
      <c r="J12" s="867"/>
      <c r="K12" s="868"/>
    </row>
    <row r="13" spans="1:11" ht="37.5" customHeight="1">
      <c r="A13" s="290" t="s">
        <v>39</v>
      </c>
      <c r="B13" s="10" t="s">
        <v>28</v>
      </c>
      <c r="C13" s="697">
        <v>393072</v>
      </c>
      <c r="D13" s="697">
        <v>393068.51199999999</v>
      </c>
      <c r="E13" s="696">
        <f>D13-C13</f>
        <v>-3.4880000000121072</v>
      </c>
      <c r="F13" s="191">
        <f>D13/C13%</f>
        <v>99.999112630764856</v>
      </c>
      <c r="G13" s="860" t="s">
        <v>282</v>
      </c>
      <c r="H13" s="861"/>
      <c r="I13" s="861"/>
      <c r="J13" s="861"/>
      <c r="K13" s="862"/>
    </row>
    <row r="14" spans="1:11" ht="40.5" customHeight="1">
      <c r="A14" s="291" t="s">
        <v>6</v>
      </c>
      <c r="B14" s="25" t="s">
        <v>28</v>
      </c>
      <c r="C14" s="100">
        <f>C13</f>
        <v>393072</v>
      </c>
      <c r="D14" s="100">
        <f>D13</f>
        <v>393068.51199999999</v>
      </c>
      <c r="E14" s="100">
        <f>D14-C14</f>
        <v>-3.4880000000121072</v>
      </c>
      <c r="F14" s="100">
        <f>F13</f>
        <v>99.999112630764856</v>
      </c>
      <c r="G14" s="863" t="s">
        <v>282</v>
      </c>
      <c r="H14" s="864"/>
      <c r="I14" s="864"/>
      <c r="J14" s="864"/>
      <c r="K14" s="865"/>
    </row>
    <row r="15" spans="1:11" ht="39.75" customHeight="1">
      <c r="A15" s="695" t="s">
        <v>81</v>
      </c>
      <c r="B15" s="103" t="s">
        <v>1</v>
      </c>
      <c r="C15" s="678" t="s">
        <v>69</v>
      </c>
      <c r="D15" s="678" t="s">
        <v>70</v>
      </c>
      <c r="E15" s="678" t="s">
        <v>71</v>
      </c>
      <c r="F15" s="694" t="s">
        <v>72</v>
      </c>
      <c r="G15" s="866" t="s">
        <v>94</v>
      </c>
      <c r="H15" s="867"/>
      <c r="I15" s="867"/>
      <c r="J15" s="867"/>
      <c r="K15" s="868"/>
    </row>
    <row r="16" spans="1:11" ht="28.5" customHeight="1">
      <c r="A16" s="71" t="s">
        <v>372</v>
      </c>
      <c r="B16" s="334" t="s">
        <v>75</v>
      </c>
      <c r="C16" s="336">
        <v>5.6</v>
      </c>
      <c r="D16" s="336">
        <v>5.6</v>
      </c>
      <c r="E16" s="118">
        <v>0</v>
      </c>
      <c r="F16" s="82">
        <v>100</v>
      </c>
      <c r="G16" s="869" t="s">
        <v>137</v>
      </c>
      <c r="H16" s="870"/>
      <c r="I16" s="870"/>
      <c r="J16" s="870"/>
      <c r="K16" s="871"/>
    </row>
    <row r="17" spans="1:11">
      <c r="A17" s="17"/>
      <c r="B17" s="17"/>
      <c r="C17" s="17"/>
      <c r="D17" s="17"/>
      <c r="E17" s="17"/>
      <c r="F17" s="17"/>
      <c r="G17" s="17"/>
    </row>
    <row r="18" spans="1:11">
      <c r="A18" s="7" t="s">
        <v>135</v>
      </c>
      <c r="B18" s="143"/>
      <c r="C18" s="13"/>
      <c r="D18" s="13"/>
      <c r="E18" s="13"/>
      <c r="F18" s="13"/>
      <c r="G18" s="13"/>
    </row>
    <row r="19" spans="1:11">
      <c r="A19" s="8" t="s">
        <v>10</v>
      </c>
      <c r="B19" s="143"/>
      <c r="C19" s="13"/>
      <c r="D19" s="13"/>
      <c r="E19" s="13"/>
      <c r="F19" s="13"/>
      <c r="G19" s="13"/>
    </row>
    <row r="20" spans="1:11">
      <c r="A20" s="794" t="s">
        <v>22</v>
      </c>
      <c r="B20" s="794"/>
      <c r="C20" s="794"/>
      <c r="D20" s="794"/>
      <c r="E20" s="794"/>
      <c r="F20" s="794"/>
      <c r="G20" s="794"/>
      <c r="H20" s="794"/>
      <c r="I20" s="794"/>
      <c r="J20" s="794"/>
      <c r="K20" s="794"/>
    </row>
    <row r="21" spans="1:11">
      <c r="A21" s="14" t="s">
        <v>7</v>
      </c>
      <c r="B21" s="143"/>
      <c r="C21" s="13"/>
      <c r="D21" s="13"/>
      <c r="E21" s="13"/>
      <c r="F21" s="13"/>
      <c r="G21" s="13"/>
    </row>
    <row r="22" spans="1:11" ht="29.45" customHeight="1">
      <c r="A22" s="795" t="s">
        <v>204</v>
      </c>
      <c r="B22" s="795"/>
      <c r="C22" s="795"/>
      <c r="D22" s="795"/>
      <c r="E22" s="795"/>
      <c r="F22" s="795"/>
      <c r="G22" s="795"/>
      <c r="H22" s="795"/>
      <c r="I22" s="795"/>
      <c r="J22" s="795"/>
      <c r="K22" s="795"/>
    </row>
    <row r="23" spans="1:11">
      <c r="A23" s="11"/>
      <c r="B23" s="143"/>
      <c r="C23" s="13"/>
      <c r="D23" s="13"/>
      <c r="E23" s="13"/>
      <c r="F23" s="13"/>
      <c r="G23" s="13"/>
    </row>
    <row r="24" spans="1:11" s="83" customFormat="1" ht="40.15" customHeight="1">
      <c r="A24" s="492" t="s">
        <v>2</v>
      </c>
      <c r="B24" s="103" t="s">
        <v>1</v>
      </c>
      <c r="C24" s="496" t="s">
        <v>69</v>
      </c>
      <c r="D24" s="496" t="s">
        <v>70</v>
      </c>
      <c r="E24" s="496" t="s">
        <v>71</v>
      </c>
      <c r="F24" s="496" t="s">
        <v>72</v>
      </c>
      <c r="G24" s="866" t="s">
        <v>94</v>
      </c>
      <c r="H24" s="867"/>
      <c r="I24" s="867"/>
      <c r="J24" s="867"/>
      <c r="K24" s="868"/>
    </row>
    <row r="25" spans="1:11" ht="25.5">
      <c r="A25" s="513" t="s">
        <v>162</v>
      </c>
      <c r="B25" s="10" t="s">
        <v>31</v>
      </c>
      <c r="C25" s="698">
        <v>121</v>
      </c>
      <c r="D25" s="698">
        <v>115</v>
      </c>
      <c r="E25" s="698">
        <f>D25-C25</f>
        <v>-6</v>
      </c>
      <c r="F25" s="79">
        <f>D25/C25%</f>
        <v>95.041322314049594</v>
      </c>
      <c r="G25" s="869" t="s">
        <v>374</v>
      </c>
      <c r="H25" s="870"/>
      <c r="I25" s="870"/>
      <c r="J25" s="870"/>
      <c r="K25" s="871"/>
    </row>
    <row r="26" spans="1:11">
      <c r="A26" s="610" t="s">
        <v>476</v>
      </c>
      <c r="B26" s="10" t="s">
        <v>31</v>
      </c>
      <c r="C26" s="699">
        <v>58553</v>
      </c>
      <c r="D26" s="699">
        <v>62214</v>
      </c>
      <c r="E26" s="698">
        <f>D26-C26</f>
        <v>3661</v>
      </c>
      <c r="F26" s="79">
        <f>D26/C26%</f>
        <v>106.25245504073233</v>
      </c>
      <c r="G26" s="869" t="s">
        <v>137</v>
      </c>
      <c r="H26" s="870"/>
      <c r="I26" s="870"/>
      <c r="J26" s="870"/>
      <c r="K26" s="871"/>
    </row>
    <row r="27" spans="1:11" s="83" customFormat="1" ht="38.25">
      <c r="A27" s="168" t="s">
        <v>8</v>
      </c>
      <c r="B27" s="74" t="s">
        <v>1</v>
      </c>
      <c r="C27" s="700" t="s">
        <v>69</v>
      </c>
      <c r="D27" s="700" t="s">
        <v>70</v>
      </c>
      <c r="E27" s="700" t="s">
        <v>71</v>
      </c>
      <c r="F27" s="134" t="s">
        <v>72</v>
      </c>
      <c r="G27" s="872" t="s">
        <v>73</v>
      </c>
      <c r="H27" s="872"/>
      <c r="I27" s="872"/>
      <c r="J27" s="872"/>
      <c r="K27" s="872"/>
    </row>
    <row r="28" spans="1:11" ht="25.5" customHeight="1">
      <c r="A28" s="497" t="s">
        <v>40</v>
      </c>
      <c r="B28" s="102" t="s">
        <v>33</v>
      </c>
      <c r="C28" s="701">
        <v>378558</v>
      </c>
      <c r="D28" s="698">
        <v>378554.67200000002</v>
      </c>
      <c r="E28" s="698">
        <f>D28-C28</f>
        <v>-3.3279999999795109</v>
      </c>
      <c r="F28" s="79">
        <f>D28/C28%</f>
        <v>99.999120874476304</v>
      </c>
      <c r="G28" s="860" t="s">
        <v>378</v>
      </c>
      <c r="H28" s="861"/>
      <c r="I28" s="861"/>
      <c r="J28" s="861"/>
      <c r="K28" s="862"/>
    </row>
    <row r="29" spans="1:11" ht="25.5">
      <c r="A29" s="514" t="s">
        <v>34</v>
      </c>
      <c r="B29" s="103" t="s">
        <v>33</v>
      </c>
      <c r="C29" s="702">
        <f>SUM(C28:C28)</f>
        <v>378558</v>
      </c>
      <c r="D29" s="702">
        <f>D28</f>
        <v>378554.67200000002</v>
      </c>
      <c r="E29" s="116">
        <f>D29-C29</f>
        <v>-3.3279999999795109</v>
      </c>
      <c r="F29" s="80">
        <f>F28</f>
        <v>99.999120874476304</v>
      </c>
      <c r="G29" s="869"/>
      <c r="H29" s="870"/>
      <c r="I29" s="870"/>
      <c r="J29" s="870"/>
      <c r="K29" s="871"/>
    </row>
    <row r="31" spans="1:11">
      <c r="A31" s="7" t="s">
        <v>375</v>
      </c>
      <c r="B31" s="143"/>
      <c r="C31" s="13"/>
      <c r="D31" s="13"/>
      <c r="E31" s="13"/>
      <c r="F31" s="13"/>
      <c r="G31" s="13"/>
    </row>
    <row r="32" spans="1:11">
      <c r="A32" s="8" t="s">
        <v>10</v>
      </c>
      <c r="B32" s="143"/>
      <c r="C32" s="13"/>
      <c r="D32" s="13"/>
      <c r="E32" s="13"/>
      <c r="F32" s="13"/>
      <c r="G32" s="13"/>
    </row>
    <row r="33" spans="1:11">
      <c r="A33" s="794" t="s">
        <v>22</v>
      </c>
      <c r="B33" s="794"/>
      <c r="C33" s="794"/>
      <c r="D33" s="794"/>
      <c r="E33" s="794"/>
      <c r="F33" s="794"/>
      <c r="G33" s="794"/>
      <c r="H33" s="794"/>
      <c r="I33" s="794"/>
      <c r="J33" s="794"/>
      <c r="K33" s="794"/>
    </row>
    <row r="34" spans="1:11">
      <c r="A34" s="14" t="s">
        <v>7</v>
      </c>
      <c r="B34" s="143"/>
      <c r="C34" s="13"/>
      <c r="D34" s="13"/>
      <c r="E34" s="13"/>
      <c r="F34" s="13"/>
      <c r="G34" s="13"/>
    </row>
    <row r="35" spans="1:11">
      <c r="A35" s="795" t="s">
        <v>204</v>
      </c>
      <c r="B35" s="795"/>
      <c r="C35" s="795"/>
      <c r="D35" s="795"/>
      <c r="E35" s="795"/>
      <c r="F35" s="795"/>
      <c r="G35" s="795"/>
      <c r="H35" s="795"/>
      <c r="I35" s="795"/>
      <c r="J35" s="795"/>
      <c r="K35" s="795"/>
    </row>
    <row r="36" spans="1:11">
      <c r="A36" s="11"/>
      <c r="B36" s="143"/>
      <c r="C36" s="13"/>
      <c r="D36" s="13"/>
      <c r="E36" s="13"/>
      <c r="F36" s="13"/>
      <c r="G36" s="13"/>
    </row>
    <row r="37" spans="1:11" ht="38.25">
      <c r="A37" s="568" t="s">
        <v>2</v>
      </c>
      <c r="B37" s="103" t="s">
        <v>1</v>
      </c>
      <c r="C37" s="581" t="s">
        <v>69</v>
      </c>
      <c r="D37" s="581" t="s">
        <v>70</v>
      </c>
      <c r="E37" s="581" t="s">
        <v>71</v>
      </c>
      <c r="F37" s="581" t="s">
        <v>72</v>
      </c>
      <c r="G37" s="866" t="s">
        <v>94</v>
      </c>
      <c r="H37" s="867"/>
      <c r="I37" s="867"/>
      <c r="J37" s="867"/>
      <c r="K37" s="868"/>
    </row>
    <row r="38" spans="1:11">
      <c r="A38" s="513" t="s">
        <v>376</v>
      </c>
      <c r="B38" s="10" t="s">
        <v>123</v>
      </c>
      <c r="C38" s="10">
        <v>5</v>
      </c>
      <c r="D38" s="10">
        <v>5</v>
      </c>
      <c r="E38" s="10">
        <f>D38-C38</f>
        <v>0</v>
      </c>
      <c r="F38" s="79">
        <f>D38/C38%</f>
        <v>100</v>
      </c>
      <c r="G38" s="869" t="s">
        <v>137</v>
      </c>
      <c r="H38" s="870"/>
      <c r="I38" s="870"/>
      <c r="J38" s="870"/>
      <c r="K38" s="871"/>
    </row>
    <row r="39" spans="1:11" ht="38.25">
      <c r="A39" s="168" t="s">
        <v>8</v>
      </c>
      <c r="B39" s="74" t="s">
        <v>1</v>
      </c>
      <c r="C39" s="134" t="s">
        <v>69</v>
      </c>
      <c r="D39" s="134" t="s">
        <v>70</v>
      </c>
      <c r="E39" s="134" t="s">
        <v>71</v>
      </c>
      <c r="F39" s="134" t="s">
        <v>72</v>
      </c>
      <c r="G39" s="872" t="s">
        <v>73</v>
      </c>
      <c r="H39" s="872"/>
      <c r="I39" s="872"/>
      <c r="J39" s="872"/>
      <c r="K39" s="872"/>
    </row>
    <row r="40" spans="1:11" ht="24.75" customHeight="1">
      <c r="A40" s="497" t="s">
        <v>40</v>
      </c>
      <c r="B40" s="102" t="s">
        <v>33</v>
      </c>
      <c r="C40" s="701">
        <v>14514</v>
      </c>
      <c r="D40" s="698">
        <v>14513.84</v>
      </c>
      <c r="E40" s="269">
        <f>D40-C40</f>
        <v>-0.15999999999985448</v>
      </c>
      <c r="F40" s="79">
        <f>D40/C40%</f>
        <v>99.998897616094808</v>
      </c>
      <c r="G40" s="860" t="s">
        <v>377</v>
      </c>
      <c r="H40" s="861"/>
      <c r="I40" s="861"/>
      <c r="J40" s="861"/>
      <c r="K40" s="862"/>
    </row>
    <row r="41" spans="1:11" ht="25.5">
      <c r="A41" s="514" t="s">
        <v>34</v>
      </c>
      <c r="B41" s="103" t="s">
        <v>33</v>
      </c>
      <c r="C41" s="702">
        <f>SUM(C40:C40)</f>
        <v>14514</v>
      </c>
      <c r="D41" s="702">
        <f>D40</f>
        <v>14513.84</v>
      </c>
      <c r="E41" s="116">
        <f>D41-C41</f>
        <v>-0.15999999999985448</v>
      </c>
      <c r="F41" s="80">
        <f>F40</f>
        <v>99.998897616094808</v>
      </c>
      <c r="G41" s="869"/>
      <c r="H41" s="870"/>
      <c r="I41" s="870"/>
      <c r="J41" s="870"/>
      <c r="K41" s="871"/>
    </row>
    <row r="43" spans="1:11" s="42" customFormat="1" ht="29.25" customHeight="1">
      <c r="A43" s="732" t="s">
        <v>411</v>
      </c>
      <c r="B43" s="732"/>
      <c r="C43" s="732"/>
      <c r="D43" s="732"/>
      <c r="E43" s="148"/>
      <c r="F43" s="148"/>
      <c r="G43" s="578"/>
      <c r="H43" s="817" t="s">
        <v>219</v>
      </c>
      <c r="I43" s="817"/>
      <c r="J43" s="817"/>
      <c r="K43" s="205"/>
    </row>
    <row r="44" spans="1:11" s="42" customFormat="1">
      <c r="D44" s="173"/>
      <c r="E44" s="174"/>
      <c r="G44" s="470"/>
      <c r="H44" s="470"/>
      <c r="I44" s="470"/>
      <c r="J44" s="470"/>
    </row>
    <row r="45" spans="1:11" s="39" customFormat="1" ht="14.25" customHeight="1">
      <c r="A45" s="763" t="s">
        <v>132</v>
      </c>
      <c r="B45" s="763"/>
      <c r="C45" s="763"/>
      <c r="D45" s="763"/>
      <c r="E45" s="42"/>
      <c r="F45" s="42"/>
      <c r="G45" s="578"/>
      <c r="H45" s="817" t="s">
        <v>272</v>
      </c>
      <c r="I45" s="817"/>
      <c r="J45" s="817"/>
      <c r="K45" s="205"/>
    </row>
    <row r="46" spans="1:11" s="39" customFormat="1">
      <c r="A46" s="42"/>
      <c r="B46" s="42"/>
      <c r="C46" s="42"/>
      <c r="D46" s="42"/>
      <c r="E46" s="42"/>
      <c r="F46" s="42"/>
      <c r="G46" s="470"/>
      <c r="H46" s="470"/>
      <c r="I46" s="470"/>
      <c r="J46" s="470"/>
    </row>
    <row r="47" spans="1:11" s="39" customFormat="1" ht="16.5" customHeight="1">
      <c r="A47" s="732" t="s">
        <v>410</v>
      </c>
      <c r="B47" s="732"/>
      <c r="C47" s="732"/>
      <c r="D47" s="732"/>
      <c r="E47" s="40"/>
      <c r="F47" s="40"/>
      <c r="G47" s="579"/>
      <c r="H47" s="818" t="s">
        <v>296</v>
      </c>
      <c r="I47" s="818"/>
      <c r="J47" s="818"/>
      <c r="K47" s="346"/>
    </row>
  </sheetData>
  <mergeCells count="35">
    <mergeCell ref="A45:D45"/>
    <mergeCell ref="H43:J43"/>
    <mergeCell ref="H45:J45"/>
    <mergeCell ref="H47:J47"/>
    <mergeCell ref="G26:K26"/>
    <mergeCell ref="A35:K35"/>
    <mergeCell ref="G40:K40"/>
    <mergeCell ref="G41:K41"/>
    <mergeCell ref="G38:K38"/>
    <mergeCell ref="A43:D43"/>
    <mergeCell ref="G37:K37"/>
    <mergeCell ref="G39:K39"/>
    <mergeCell ref="A47:D47"/>
    <mergeCell ref="A7:K7"/>
    <mergeCell ref="A8:K8"/>
    <mergeCell ref="A9:K9"/>
    <mergeCell ref="A10:K10"/>
    <mergeCell ref="G12:K12"/>
    <mergeCell ref="A1:K1"/>
    <mergeCell ref="A3:K3"/>
    <mergeCell ref="A5:K5"/>
    <mergeCell ref="A6:K6"/>
    <mergeCell ref="A2:H2"/>
    <mergeCell ref="G13:K13"/>
    <mergeCell ref="A33:K33"/>
    <mergeCell ref="G14:K14"/>
    <mergeCell ref="G15:K15"/>
    <mergeCell ref="G16:K16"/>
    <mergeCell ref="A20:K20"/>
    <mergeCell ref="A22:K22"/>
    <mergeCell ref="G24:K24"/>
    <mergeCell ref="G25:K25"/>
    <mergeCell ref="G27:K27"/>
    <mergeCell ref="G28:K28"/>
    <mergeCell ref="G29:K29"/>
  </mergeCells>
  <pageMargins left="0.70866141732283472" right="0.31496062992125984" top="0.55118110236220474" bottom="0.55118110236220474" header="0.31496062992125984" footer="0.31496062992125984"/>
  <pageSetup paperSize="9" scale="98" fitToHeight="2" orientation="landscape" r:id="rId1"/>
  <rowBreaks count="1" manualBreakCount="1">
    <brk id="23" max="10" man="1"/>
  </rowBreaks>
</worksheet>
</file>

<file path=xl/worksheets/sheet19.xml><?xml version="1.0" encoding="utf-8"?>
<worksheet xmlns="http://schemas.openxmlformats.org/spreadsheetml/2006/main" xmlns:r="http://schemas.openxmlformats.org/officeDocument/2006/relationships">
  <sheetPr>
    <tabColor rgb="FFFFFF00"/>
    <pageSetUpPr fitToPage="1"/>
  </sheetPr>
  <dimension ref="A1:K24"/>
  <sheetViews>
    <sheetView view="pageBreakPreview" zoomScale="90" zoomScaleSheetLayoutView="90" workbookViewId="0">
      <selection activeCell="L19" sqref="L19"/>
    </sheetView>
  </sheetViews>
  <sheetFormatPr defaultColWidth="9.140625" defaultRowHeight="12.75"/>
  <cols>
    <col min="1" max="1" width="40" style="42" customWidth="1"/>
    <col min="2" max="2" width="11.7109375" style="42" customWidth="1"/>
    <col min="3" max="4" width="9.140625" style="42"/>
    <col min="5" max="5" width="12.140625" style="42" customWidth="1"/>
    <col min="6" max="6" width="12.7109375" style="42" customWidth="1"/>
    <col min="7" max="9" width="9.140625" style="42"/>
    <col min="10" max="10" width="14.5703125" style="42" customWidth="1"/>
    <col min="11" max="16384" width="9.140625" style="42"/>
  </cols>
  <sheetData>
    <row r="1" spans="1:11" s="39" customFormat="1" ht="36" customHeight="1">
      <c r="A1" s="739" t="s">
        <v>294</v>
      </c>
      <c r="B1" s="739"/>
      <c r="C1" s="739"/>
      <c r="D1" s="739"/>
      <c r="E1" s="739"/>
      <c r="F1" s="739"/>
      <c r="G1" s="739"/>
      <c r="H1" s="739"/>
      <c r="I1" s="739"/>
      <c r="J1" s="739"/>
      <c r="K1" s="739"/>
    </row>
    <row r="2" spans="1:11" s="39" customFormat="1" ht="12.75" customHeight="1">
      <c r="A2" s="734" t="s">
        <v>255</v>
      </c>
      <c r="B2" s="734"/>
      <c r="C2" s="734"/>
      <c r="D2" s="734"/>
      <c r="E2" s="734"/>
      <c r="F2" s="734"/>
      <c r="G2" s="734"/>
      <c r="H2" s="734"/>
      <c r="I2" s="177"/>
      <c r="J2" s="177"/>
      <c r="K2" s="177"/>
    </row>
    <row r="3" spans="1:11">
      <c r="A3" s="785" t="s">
        <v>235</v>
      </c>
      <c r="B3" s="785"/>
      <c r="C3" s="785"/>
      <c r="D3" s="785"/>
      <c r="E3" s="785"/>
      <c r="F3" s="785"/>
      <c r="G3" s="785"/>
      <c r="H3" s="785"/>
      <c r="I3" s="785"/>
      <c r="J3" s="785"/>
    </row>
    <row r="4" spans="1:11">
      <c r="A4" s="343" t="s">
        <v>4</v>
      </c>
      <c r="B4" s="342"/>
      <c r="C4" s="342"/>
      <c r="D4" s="342"/>
      <c r="E4" s="342"/>
      <c r="F4" s="342"/>
      <c r="G4" s="342"/>
      <c r="H4" s="342"/>
      <c r="I4" s="342"/>
      <c r="J4" s="108"/>
    </row>
    <row r="5" spans="1:11">
      <c r="A5" s="838" t="s">
        <v>100</v>
      </c>
      <c r="B5" s="838"/>
      <c r="C5" s="838"/>
      <c r="D5" s="838"/>
      <c r="E5" s="838"/>
      <c r="F5" s="838"/>
      <c r="G5" s="838"/>
      <c r="H5" s="838"/>
      <c r="I5" s="838"/>
      <c r="J5" s="838"/>
    </row>
    <row r="6" spans="1:11">
      <c r="A6" s="855" t="s">
        <v>117</v>
      </c>
      <c r="B6" s="855"/>
      <c r="C6" s="855"/>
      <c r="D6" s="855"/>
      <c r="E6" s="855"/>
      <c r="F6" s="855"/>
      <c r="G6" s="855"/>
      <c r="H6" s="855"/>
      <c r="I6" s="855"/>
      <c r="J6" s="855"/>
    </row>
    <row r="7" spans="1:11">
      <c r="A7" s="838" t="s">
        <v>118</v>
      </c>
      <c r="B7" s="838"/>
      <c r="C7" s="838"/>
      <c r="D7" s="838"/>
      <c r="E7" s="838"/>
      <c r="F7" s="838"/>
      <c r="G7" s="838"/>
      <c r="H7" s="838"/>
      <c r="I7" s="838"/>
      <c r="J7" s="838"/>
    </row>
    <row r="8" spans="1:11">
      <c r="A8" s="838" t="s">
        <v>18</v>
      </c>
      <c r="B8" s="838"/>
      <c r="C8" s="838"/>
      <c r="D8" s="838"/>
      <c r="E8" s="838"/>
      <c r="F8" s="838"/>
      <c r="G8" s="838"/>
      <c r="H8" s="838"/>
      <c r="I8" s="838"/>
      <c r="J8" s="838"/>
    </row>
    <row r="9" spans="1:11">
      <c r="A9" s="785" t="s">
        <v>237</v>
      </c>
      <c r="B9" s="785"/>
      <c r="C9" s="785"/>
      <c r="D9" s="785"/>
      <c r="E9" s="785"/>
      <c r="F9" s="785"/>
      <c r="G9" s="785"/>
      <c r="H9" s="785"/>
      <c r="I9" s="785"/>
      <c r="J9" s="785"/>
    </row>
    <row r="10" spans="1:11" ht="26.25" customHeight="1">
      <c r="A10" s="736" t="s">
        <v>236</v>
      </c>
      <c r="B10" s="736"/>
      <c r="C10" s="736"/>
      <c r="D10" s="736"/>
      <c r="E10" s="736"/>
      <c r="F10" s="736"/>
      <c r="G10" s="736"/>
      <c r="H10" s="736"/>
      <c r="I10" s="736"/>
      <c r="J10" s="736"/>
    </row>
    <row r="11" spans="1:11">
      <c r="A11" s="185"/>
      <c r="B11" s="108"/>
      <c r="C11" s="108"/>
      <c r="D11" s="108"/>
      <c r="E11" s="108"/>
      <c r="F11" s="108"/>
      <c r="G11" s="108"/>
      <c r="H11" s="108"/>
      <c r="I11" s="108"/>
      <c r="J11" s="108"/>
    </row>
    <row r="12" spans="1:11" ht="51" customHeight="1">
      <c r="A12" s="50" t="s">
        <v>5</v>
      </c>
      <c r="B12" s="338" t="s">
        <v>1</v>
      </c>
      <c r="C12" s="337" t="s">
        <v>69</v>
      </c>
      <c r="D12" s="337" t="s">
        <v>70</v>
      </c>
      <c r="E12" s="337" t="s">
        <v>71</v>
      </c>
      <c r="F12" s="337" t="s">
        <v>72</v>
      </c>
      <c r="G12" s="812" t="s">
        <v>94</v>
      </c>
      <c r="H12" s="812"/>
      <c r="I12" s="812"/>
      <c r="J12" s="812"/>
    </row>
    <row r="13" spans="1:11" ht="26.25" customHeight="1">
      <c r="A13" s="406" t="s">
        <v>238</v>
      </c>
      <c r="B13" s="2" t="s">
        <v>28</v>
      </c>
      <c r="C13" s="3">
        <v>357560</v>
      </c>
      <c r="D13" s="3">
        <v>357560</v>
      </c>
      <c r="E13" s="86">
        <f t="shared" ref="E13:E14" si="0">D13-C13</f>
        <v>0</v>
      </c>
      <c r="F13" s="22">
        <f t="shared" ref="F13" si="1">D13/C13*100</f>
        <v>100</v>
      </c>
      <c r="G13" s="876" t="s">
        <v>239</v>
      </c>
      <c r="H13" s="877"/>
      <c r="I13" s="877"/>
      <c r="J13" s="878"/>
    </row>
    <row r="14" spans="1:11" ht="31.15" customHeight="1">
      <c r="A14" s="50" t="s">
        <v>6</v>
      </c>
      <c r="B14" s="294" t="s">
        <v>3</v>
      </c>
      <c r="C14" s="20">
        <f>C13</f>
        <v>357560</v>
      </c>
      <c r="D14" s="20">
        <f>D13</f>
        <v>357560</v>
      </c>
      <c r="E14" s="86">
        <f t="shared" si="0"/>
        <v>0</v>
      </c>
      <c r="F14" s="20">
        <f>D14/C14*100</f>
        <v>100</v>
      </c>
      <c r="G14" s="856" t="str">
        <f>G13</f>
        <v>Мероприятие выполнено. Экономия по результатам государственных закупок</v>
      </c>
      <c r="H14" s="857"/>
      <c r="I14" s="857"/>
      <c r="J14" s="858"/>
    </row>
    <row r="15" spans="1:11">
      <c r="A15" s="114"/>
      <c r="B15" s="110"/>
      <c r="C15" s="111"/>
      <c r="D15" s="112"/>
      <c r="E15" s="110"/>
      <c r="F15" s="110"/>
      <c r="G15" s="110"/>
      <c r="H15" s="108"/>
      <c r="I15" s="108"/>
      <c r="J15" s="108"/>
    </row>
    <row r="16" spans="1:11" ht="38.25">
      <c r="A16" s="50" t="s">
        <v>2</v>
      </c>
      <c r="B16" s="338" t="s">
        <v>1</v>
      </c>
      <c r="C16" s="337" t="s">
        <v>69</v>
      </c>
      <c r="D16" s="337" t="s">
        <v>70</v>
      </c>
      <c r="E16" s="337" t="s">
        <v>71</v>
      </c>
      <c r="F16" s="337" t="s">
        <v>72</v>
      </c>
      <c r="G16" s="812" t="s">
        <v>94</v>
      </c>
      <c r="H16" s="812"/>
      <c r="I16" s="812"/>
      <c r="J16" s="812"/>
    </row>
    <row r="17" spans="1:10">
      <c r="A17" s="406" t="s">
        <v>240</v>
      </c>
      <c r="B17" s="432" t="s">
        <v>67</v>
      </c>
      <c r="C17" s="2">
        <v>5</v>
      </c>
      <c r="D17" s="2">
        <v>5</v>
      </c>
      <c r="E17" s="344">
        <f>D17-C17</f>
        <v>0</v>
      </c>
      <c r="F17" s="91">
        <f>D17/C17*100</f>
        <v>100</v>
      </c>
      <c r="G17" s="834" t="s">
        <v>78</v>
      </c>
      <c r="H17" s="834"/>
      <c r="I17" s="834"/>
      <c r="J17" s="834"/>
    </row>
    <row r="18" spans="1:10">
      <c r="A18" s="429" t="s">
        <v>241</v>
      </c>
      <c r="B18" s="2" t="s">
        <v>31</v>
      </c>
      <c r="C18" s="2">
        <v>260</v>
      </c>
      <c r="D18" s="2">
        <v>262</v>
      </c>
      <c r="E18" s="341">
        <f t="shared" ref="E18:E19" si="2">D18-C18</f>
        <v>2</v>
      </c>
      <c r="F18" s="611">
        <f t="shared" ref="F18:F19" si="3">D18/C18*100</f>
        <v>100.76923076923077</v>
      </c>
      <c r="G18" s="834" t="s">
        <v>78</v>
      </c>
      <c r="H18" s="834"/>
      <c r="I18" s="834"/>
      <c r="J18" s="834"/>
    </row>
    <row r="19" spans="1:10" ht="38.25">
      <c r="A19" s="434" t="s">
        <v>268</v>
      </c>
      <c r="B19" s="2" t="s">
        <v>31</v>
      </c>
      <c r="C19" s="2">
        <v>130</v>
      </c>
      <c r="D19" s="2">
        <v>149</v>
      </c>
      <c r="E19" s="341">
        <f t="shared" si="2"/>
        <v>19</v>
      </c>
      <c r="F19" s="178">
        <f t="shared" si="3"/>
        <v>114.61538461538461</v>
      </c>
      <c r="G19" s="834" t="s">
        <v>78</v>
      </c>
      <c r="H19" s="834"/>
      <c r="I19" s="834"/>
      <c r="J19" s="834"/>
    </row>
    <row r="20" spans="1:10">
      <c r="A20" s="108"/>
      <c r="B20" s="108"/>
      <c r="C20" s="108"/>
      <c r="D20" s="108"/>
      <c r="E20" s="108"/>
      <c r="F20" s="108"/>
      <c r="G20" s="108"/>
      <c r="H20" s="108"/>
      <c r="I20" s="108"/>
      <c r="J20" s="108"/>
    </row>
    <row r="21" spans="1:10" s="39" customFormat="1" ht="25.5" customHeight="1">
      <c r="A21" s="732" t="s">
        <v>411</v>
      </c>
      <c r="B21" s="732"/>
      <c r="C21" s="732"/>
      <c r="D21" s="732"/>
      <c r="E21" s="148"/>
      <c r="F21" s="148"/>
      <c r="G21" s="817" t="s">
        <v>219</v>
      </c>
      <c r="H21" s="817"/>
      <c r="I21" s="817"/>
      <c r="J21" s="817"/>
    </row>
    <row r="22" spans="1:10" s="39" customFormat="1" ht="15">
      <c r="A22" s="567"/>
      <c r="B22" s="567"/>
      <c r="C22" s="567"/>
      <c r="D22" s="567"/>
      <c r="E22" s="148"/>
      <c r="F22" s="148"/>
      <c r="G22" s="578"/>
      <c r="H22" s="578"/>
      <c r="I22" s="578"/>
      <c r="J22" s="578"/>
    </row>
    <row r="23" spans="1:10" s="39" customFormat="1" ht="12.75" customHeight="1">
      <c r="A23" s="732" t="s">
        <v>410</v>
      </c>
      <c r="B23" s="732"/>
      <c r="C23" s="732"/>
      <c r="D23" s="732"/>
      <c r="E23" s="42"/>
      <c r="F23" s="42"/>
      <c r="G23" s="818" t="s">
        <v>296</v>
      </c>
      <c r="H23" s="818"/>
      <c r="I23" s="818"/>
      <c r="J23" s="818"/>
    </row>
    <row r="24" spans="1:10" s="39" customFormat="1">
      <c r="A24" s="42"/>
      <c r="B24" s="42"/>
      <c r="C24" s="42"/>
      <c r="D24" s="42"/>
      <c r="E24" s="42"/>
      <c r="F24" s="42"/>
      <c r="G24" s="42"/>
      <c r="H24" s="42"/>
    </row>
  </sheetData>
  <mergeCells count="20">
    <mergeCell ref="A3:J3"/>
    <mergeCell ref="A5:J5"/>
    <mergeCell ref="A6:J6"/>
    <mergeCell ref="A2:H2"/>
    <mergeCell ref="G21:J21"/>
    <mergeCell ref="G23:J23"/>
    <mergeCell ref="A1:K1"/>
    <mergeCell ref="A21:D21"/>
    <mergeCell ref="A23:D23"/>
    <mergeCell ref="G17:J17"/>
    <mergeCell ref="G18:J18"/>
    <mergeCell ref="G19:J19"/>
    <mergeCell ref="G14:J14"/>
    <mergeCell ref="G16:J16"/>
    <mergeCell ref="A8:J8"/>
    <mergeCell ref="A9:J9"/>
    <mergeCell ref="A10:J10"/>
    <mergeCell ref="G12:J12"/>
    <mergeCell ref="G13:J13"/>
    <mergeCell ref="A7:J7"/>
  </mergeCells>
  <pageMargins left="0.70866141732283472" right="0.70866141732283472" top="0.74803149606299213" bottom="0.74803149606299213" header="0.31496062992125984" footer="0.31496062992125984"/>
  <pageSetup paperSize="9" scale="97" orientation="landscape" verticalDpi="0"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L69"/>
  <sheetViews>
    <sheetView view="pageBreakPreview" topLeftCell="A2" zoomScaleSheetLayoutView="100" workbookViewId="0">
      <selection activeCell="E15" sqref="E15"/>
    </sheetView>
  </sheetViews>
  <sheetFormatPr defaultColWidth="9.140625" defaultRowHeight="12.75"/>
  <cols>
    <col min="1" max="1" width="43.85546875" style="42" customWidth="1"/>
    <col min="2" max="2" width="9" style="42" hidden="1" customWidth="1"/>
    <col min="3" max="3" width="11.28515625" style="42" customWidth="1"/>
    <col min="4" max="4" width="9.42578125" style="42" customWidth="1"/>
    <col min="5" max="5" width="9.7109375" style="42" customWidth="1"/>
    <col min="6" max="6" width="12.7109375" style="42" customWidth="1"/>
    <col min="7" max="7" width="13" style="42" customWidth="1"/>
    <col min="8" max="8" width="48" style="42" customWidth="1"/>
    <col min="9" max="16384" width="9.140625" style="42"/>
  </cols>
  <sheetData>
    <row r="1" spans="1:12" s="39" customFormat="1" ht="36" customHeight="1">
      <c r="A1" s="739" t="s">
        <v>294</v>
      </c>
      <c r="B1" s="739"/>
      <c r="C1" s="739"/>
      <c r="D1" s="739"/>
      <c r="E1" s="739"/>
      <c r="F1" s="739"/>
      <c r="G1" s="739"/>
      <c r="H1" s="739"/>
      <c r="I1" s="442"/>
      <c r="J1" s="442"/>
      <c r="K1" s="442"/>
    </row>
    <row r="2" spans="1:12" ht="14.25" customHeight="1">
      <c r="A2" s="245"/>
      <c r="B2" s="245"/>
      <c r="C2" s="245"/>
      <c r="D2" s="245"/>
      <c r="E2" s="245"/>
      <c r="F2" s="245"/>
      <c r="G2" s="245"/>
      <c r="H2" s="245"/>
    </row>
    <row r="3" spans="1:12" s="39" customFormat="1" ht="12.75" customHeight="1">
      <c r="A3" s="734" t="s">
        <v>255</v>
      </c>
      <c r="B3" s="734"/>
      <c r="C3" s="734"/>
      <c r="D3" s="734"/>
      <c r="E3" s="734"/>
      <c r="F3" s="734"/>
      <c r="G3" s="734"/>
      <c r="H3" s="734"/>
      <c r="I3" s="177"/>
      <c r="J3" s="177"/>
      <c r="K3" s="177"/>
    </row>
    <row r="4" spans="1:12" ht="24" customHeight="1">
      <c r="A4" s="745" t="s">
        <v>53</v>
      </c>
      <c r="B4" s="745"/>
      <c r="C4" s="745"/>
      <c r="D4" s="745"/>
      <c r="E4" s="745"/>
      <c r="F4" s="745"/>
      <c r="G4" s="745"/>
      <c r="H4" s="745"/>
    </row>
    <row r="5" spans="1:12">
      <c r="A5" s="40" t="s">
        <v>4</v>
      </c>
      <c r="B5" s="41"/>
      <c r="C5" s="40"/>
      <c r="D5" s="41"/>
      <c r="E5" s="41"/>
      <c r="F5" s="41"/>
      <c r="G5" s="41"/>
      <c r="H5" s="41"/>
    </row>
    <row r="6" spans="1:12" ht="13.5" customHeight="1">
      <c r="A6" s="746" t="s">
        <v>95</v>
      </c>
      <c r="B6" s="746"/>
      <c r="C6" s="746"/>
      <c r="D6" s="746"/>
      <c r="E6" s="746"/>
      <c r="F6" s="746"/>
      <c r="G6" s="746"/>
      <c r="H6" s="746"/>
    </row>
    <row r="7" spans="1:12">
      <c r="A7" s="738" t="s">
        <v>96</v>
      </c>
      <c r="B7" s="738"/>
      <c r="C7" s="738"/>
      <c r="D7" s="738"/>
      <c r="E7" s="738"/>
      <c r="F7" s="738"/>
      <c r="G7" s="738"/>
      <c r="H7" s="738"/>
    </row>
    <row r="8" spans="1:12" ht="12.75" customHeight="1">
      <c r="A8" s="40" t="s">
        <v>97</v>
      </c>
      <c r="B8" s="41"/>
      <c r="C8" s="41"/>
      <c r="D8" s="41"/>
      <c r="E8" s="41"/>
      <c r="F8" s="41"/>
      <c r="H8" s="41"/>
    </row>
    <row r="9" spans="1:12" ht="13.5" customHeight="1">
      <c r="A9" s="40" t="s">
        <v>98</v>
      </c>
      <c r="B9" s="41"/>
      <c r="C9" s="41"/>
      <c r="D9" s="41"/>
      <c r="E9" s="41"/>
      <c r="F9" s="41"/>
      <c r="H9" s="161"/>
    </row>
    <row r="10" spans="1:12" ht="27" customHeight="1">
      <c r="A10" s="736" t="s">
        <v>168</v>
      </c>
      <c r="B10" s="736"/>
      <c r="C10" s="736"/>
      <c r="D10" s="736"/>
      <c r="E10" s="736"/>
      <c r="F10" s="736"/>
      <c r="G10" s="736"/>
      <c r="H10" s="736"/>
      <c r="I10" s="250"/>
      <c r="J10" s="250"/>
      <c r="K10" s="250"/>
      <c r="L10" s="250"/>
    </row>
    <row r="11" spans="1:12" ht="42.6" customHeight="1">
      <c r="A11" s="736" t="s">
        <v>169</v>
      </c>
      <c r="B11" s="736"/>
      <c r="C11" s="736"/>
      <c r="D11" s="736"/>
      <c r="E11" s="736"/>
      <c r="F11" s="736"/>
      <c r="G11" s="736"/>
      <c r="H11" s="736"/>
      <c r="I11" s="61"/>
      <c r="J11" s="61"/>
      <c r="K11" s="61"/>
      <c r="L11" s="61"/>
    </row>
    <row r="12" spans="1:12">
      <c r="A12" s="162"/>
      <c r="B12" s="41"/>
      <c r="C12" s="41"/>
      <c r="D12" s="41"/>
      <c r="E12" s="41"/>
      <c r="F12" s="41"/>
      <c r="G12" s="41"/>
      <c r="H12" s="41"/>
    </row>
    <row r="13" spans="1:12" ht="12.75" customHeight="1">
      <c r="A13" s="748" t="s">
        <v>5</v>
      </c>
      <c r="B13" s="748" t="s">
        <v>1</v>
      </c>
      <c r="C13" s="749" t="s">
        <v>221</v>
      </c>
      <c r="D13" s="740" t="s">
        <v>69</v>
      </c>
      <c r="E13" s="740" t="s">
        <v>70</v>
      </c>
      <c r="F13" s="740" t="s">
        <v>71</v>
      </c>
      <c r="G13" s="740" t="s">
        <v>72</v>
      </c>
      <c r="H13" s="740" t="s">
        <v>73</v>
      </c>
    </row>
    <row r="14" spans="1:12" ht="26.25" customHeight="1">
      <c r="A14" s="748"/>
      <c r="B14" s="748"/>
      <c r="C14" s="750"/>
      <c r="D14" s="741"/>
      <c r="E14" s="741"/>
      <c r="F14" s="741"/>
      <c r="G14" s="741"/>
      <c r="H14" s="741"/>
    </row>
    <row r="15" spans="1:12" ht="51">
      <c r="A15" s="163" t="s">
        <v>306</v>
      </c>
      <c r="B15" s="547" t="s">
        <v>28</v>
      </c>
      <c r="C15" s="551" t="s">
        <v>3</v>
      </c>
      <c r="D15" s="317">
        <f>D31+D44+D32+D45</f>
        <v>799491</v>
      </c>
      <c r="E15" s="317">
        <f>E31+E44+E32+E45</f>
        <v>799489.65499999991</v>
      </c>
      <c r="F15" s="164">
        <f>E15-D15</f>
        <v>-1.3450000000884756</v>
      </c>
      <c r="G15" s="79">
        <f>E15/D15*100</f>
        <v>99.999831767962348</v>
      </c>
      <c r="H15" s="282" t="s">
        <v>250</v>
      </c>
    </row>
    <row r="16" spans="1:12" ht="14.25" customHeight="1">
      <c r="A16" s="122" t="s">
        <v>124</v>
      </c>
      <c r="B16" s="548" t="s">
        <v>28</v>
      </c>
      <c r="C16" s="222" t="s">
        <v>3</v>
      </c>
      <c r="D16" s="708">
        <f>D33+D46</f>
        <v>799491</v>
      </c>
      <c r="E16" s="708">
        <f>E33+E46</f>
        <v>799489.65499999991</v>
      </c>
      <c r="F16" s="557">
        <f>E16-D16</f>
        <v>-1.3450000000884756</v>
      </c>
      <c r="G16" s="558">
        <f>G15</f>
        <v>99.999831767962348</v>
      </c>
      <c r="H16" s="673" t="s">
        <v>250</v>
      </c>
    </row>
    <row r="17" spans="1:8">
      <c r="A17" s="165" t="s">
        <v>81</v>
      </c>
      <c r="B17" s="165"/>
      <c r="C17" s="559"/>
      <c r="D17" s="165"/>
      <c r="E17" s="165"/>
      <c r="F17" s="206"/>
      <c r="G17" s="165"/>
      <c r="H17" s="560"/>
    </row>
    <row r="18" spans="1:8" ht="40.5" customHeight="1">
      <c r="A18" s="316" t="s">
        <v>153</v>
      </c>
      <c r="B18" s="165"/>
      <c r="C18" s="546" t="s">
        <v>75</v>
      </c>
      <c r="D18" s="124">
        <v>100</v>
      </c>
      <c r="E18" s="282">
        <v>100</v>
      </c>
      <c r="F18" s="124">
        <v>0</v>
      </c>
      <c r="G18" s="282">
        <v>100</v>
      </c>
      <c r="H18" s="75" t="s">
        <v>78</v>
      </c>
    </row>
    <row r="19" spans="1:8">
      <c r="A19" s="684"/>
      <c r="B19" s="58"/>
      <c r="C19" s="674"/>
      <c r="D19" s="685"/>
      <c r="E19" s="517"/>
      <c r="F19" s="685"/>
      <c r="G19" s="517"/>
      <c r="H19" s="686"/>
    </row>
    <row r="20" spans="1:8">
      <c r="A20" s="57" t="s">
        <v>50</v>
      </c>
      <c r="B20" s="252"/>
      <c r="C20" s="59"/>
      <c r="D20" s="59"/>
      <c r="E20" s="59"/>
      <c r="F20" s="59"/>
      <c r="G20" s="59"/>
      <c r="H20" s="59"/>
    </row>
    <row r="21" spans="1:8">
      <c r="A21" s="40" t="s">
        <v>10</v>
      </c>
      <c r="B21" s="252"/>
      <c r="C21" s="59"/>
      <c r="D21" s="59"/>
      <c r="E21" s="59"/>
      <c r="F21" s="59"/>
      <c r="G21" s="59"/>
      <c r="H21" s="59"/>
    </row>
    <row r="22" spans="1:8" ht="12" customHeight="1">
      <c r="A22" s="744" t="s">
        <v>22</v>
      </c>
      <c r="B22" s="744"/>
      <c r="C22" s="744"/>
      <c r="D22" s="744"/>
      <c r="E22" s="744"/>
      <c r="F22" s="744"/>
      <c r="G22" s="744"/>
      <c r="H22" s="744"/>
    </row>
    <row r="23" spans="1:8" ht="13.5" customHeight="1">
      <c r="A23" s="60" t="s">
        <v>7</v>
      </c>
      <c r="B23" s="252"/>
      <c r="C23" s="59"/>
      <c r="D23" s="59"/>
      <c r="E23" s="59"/>
      <c r="F23" s="59"/>
      <c r="G23" s="59"/>
      <c r="H23" s="59"/>
    </row>
    <row r="24" spans="1:8" ht="27.75" customHeight="1">
      <c r="A24" s="747" t="s">
        <v>170</v>
      </c>
      <c r="B24" s="747"/>
      <c r="C24" s="747"/>
      <c r="D24" s="747"/>
      <c r="E24" s="747"/>
      <c r="F24" s="747"/>
      <c r="G24" s="747"/>
      <c r="H24" s="747"/>
    </row>
    <row r="25" spans="1:8" ht="38.25">
      <c r="A25" s="74" t="s">
        <v>2</v>
      </c>
      <c r="B25" s="75" t="s">
        <v>1</v>
      </c>
      <c r="C25" s="104" t="s">
        <v>221</v>
      </c>
      <c r="D25" s="244" t="s">
        <v>69</v>
      </c>
      <c r="E25" s="244" t="s">
        <v>70</v>
      </c>
      <c r="F25" s="244" t="s">
        <v>71</v>
      </c>
      <c r="G25" s="244" t="s">
        <v>72</v>
      </c>
      <c r="H25" s="246" t="s">
        <v>73</v>
      </c>
    </row>
    <row r="26" spans="1:8" ht="52.5" customHeight="1">
      <c r="A26" s="515" t="s">
        <v>304</v>
      </c>
      <c r="B26" s="251" t="s">
        <v>31</v>
      </c>
      <c r="C26" s="124" t="s">
        <v>80</v>
      </c>
      <c r="D26" s="408">
        <v>55</v>
      </c>
      <c r="E26" s="408">
        <v>53</v>
      </c>
      <c r="F26" s="317">
        <f>E26-D26</f>
        <v>-2</v>
      </c>
      <c r="G26" s="167">
        <f>E26/D26*100</f>
        <v>96.36363636363636</v>
      </c>
      <c r="H26" s="583" t="s">
        <v>416</v>
      </c>
    </row>
    <row r="27" spans="1:8" ht="25.5">
      <c r="A27" s="515" t="s">
        <v>417</v>
      </c>
      <c r="B27" s="251" t="s">
        <v>31</v>
      </c>
      <c r="C27" s="124" t="s">
        <v>80</v>
      </c>
      <c r="D27" s="345">
        <v>36.5</v>
      </c>
      <c r="E27" s="345">
        <v>34</v>
      </c>
      <c r="F27" s="317">
        <f t="shared" ref="F27:F29" si="0">E27-D27</f>
        <v>-2.5</v>
      </c>
      <c r="G27" s="167">
        <f>E27/D27*100</f>
        <v>93.150684931506845</v>
      </c>
      <c r="H27" s="468" t="s">
        <v>418</v>
      </c>
    </row>
    <row r="28" spans="1:8" ht="39" customHeight="1">
      <c r="A28" s="515" t="s">
        <v>307</v>
      </c>
      <c r="B28" s="251" t="s">
        <v>31</v>
      </c>
      <c r="C28" s="124" t="s">
        <v>80</v>
      </c>
      <c r="D28" s="408">
        <v>310</v>
      </c>
      <c r="E28" s="408">
        <v>326</v>
      </c>
      <c r="F28" s="317">
        <f t="shared" si="0"/>
        <v>16</v>
      </c>
      <c r="G28" s="167">
        <f>E28/D28*100</f>
        <v>105.16129032258064</v>
      </c>
      <c r="H28" s="676" t="s">
        <v>139</v>
      </c>
    </row>
    <row r="29" spans="1:8" ht="25.5">
      <c r="A29" s="407" t="s">
        <v>308</v>
      </c>
      <c r="B29" s="251" t="s">
        <v>31</v>
      </c>
      <c r="C29" s="124" t="s">
        <v>80</v>
      </c>
      <c r="D29" s="408">
        <v>260.5</v>
      </c>
      <c r="E29" s="408">
        <v>258</v>
      </c>
      <c r="F29" s="317">
        <f t="shared" si="0"/>
        <v>-2.5</v>
      </c>
      <c r="G29" s="167">
        <f>E29/D29*100</f>
        <v>99.04030710172745</v>
      </c>
      <c r="H29" s="468" t="s">
        <v>418</v>
      </c>
    </row>
    <row r="30" spans="1:8" ht="40.5" customHeight="1">
      <c r="A30" s="84" t="s">
        <v>8</v>
      </c>
      <c r="B30" s="75" t="s">
        <v>1</v>
      </c>
      <c r="C30" s="104" t="s">
        <v>221</v>
      </c>
      <c r="D30" s="244" t="s">
        <v>69</v>
      </c>
      <c r="E30" s="244" t="s">
        <v>70</v>
      </c>
      <c r="F30" s="244" t="s">
        <v>71</v>
      </c>
      <c r="G30" s="244" t="s">
        <v>72</v>
      </c>
      <c r="H30" s="246" t="s">
        <v>73</v>
      </c>
    </row>
    <row r="31" spans="1:8" ht="54" customHeight="1">
      <c r="A31" s="190" t="s">
        <v>302</v>
      </c>
      <c r="B31" s="75" t="s">
        <v>33</v>
      </c>
      <c r="C31" s="169" t="s">
        <v>33</v>
      </c>
      <c r="D31" s="409">
        <v>92490</v>
      </c>
      <c r="E31" s="79">
        <v>92489.096999999994</v>
      </c>
      <c r="F31" s="79">
        <f>E31-D31</f>
        <v>-0.90300000000570435</v>
      </c>
      <c r="G31" s="67">
        <f>E31/D31*100</f>
        <v>99.999023678235474</v>
      </c>
      <c r="H31" s="282" t="s">
        <v>250</v>
      </c>
    </row>
    <row r="32" spans="1:8" ht="45" customHeight="1">
      <c r="A32" s="190" t="s">
        <v>303</v>
      </c>
      <c r="B32" s="75"/>
      <c r="C32" s="169" t="s">
        <v>33</v>
      </c>
      <c r="D32" s="409">
        <v>609885</v>
      </c>
      <c r="E32" s="79">
        <v>609884.55799999996</v>
      </c>
      <c r="F32" s="79">
        <f>E32-D32</f>
        <v>-0.44200000003911555</v>
      </c>
      <c r="G32" s="67">
        <f>E32/D32*100</f>
        <v>99.999927527320722</v>
      </c>
      <c r="H32" s="282" t="s">
        <v>250</v>
      </c>
    </row>
    <row r="33" spans="1:8" ht="16.5" customHeight="1">
      <c r="A33" s="74" t="s">
        <v>34</v>
      </c>
      <c r="B33" s="74" t="s">
        <v>33</v>
      </c>
      <c r="C33" s="170" t="s">
        <v>33</v>
      </c>
      <c r="D33" s="171">
        <f>SUM(D31:D32)</f>
        <v>702375</v>
      </c>
      <c r="E33" s="171">
        <f>SUM(E31:E32)</f>
        <v>702373.65499999991</v>
      </c>
      <c r="F33" s="171">
        <f t="shared" ref="F33" si="1">SUM(F31:F32)</f>
        <v>-1.3450000000448199</v>
      </c>
      <c r="G33" s="172">
        <f>E33/D33*100</f>
        <v>99.999808506851736</v>
      </c>
      <c r="H33" s="672" t="s">
        <v>145</v>
      </c>
    </row>
    <row r="34" spans="1:8">
      <c r="A34" s="500"/>
      <c r="B34" s="500"/>
      <c r="C34" s="687"/>
      <c r="D34" s="501"/>
      <c r="E34" s="501"/>
      <c r="F34" s="501"/>
      <c r="G34" s="688"/>
      <c r="H34" s="607"/>
    </row>
    <row r="35" spans="1:8">
      <c r="A35" s="57" t="s">
        <v>37</v>
      </c>
      <c r="B35" s="449"/>
      <c r="C35" s="59"/>
      <c r="D35" s="59"/>
      <c r="E35" s="59"/>
      <c r="F35" s="59"/>
      <c r="G35" s="59"/>
      <c r="H35" s="59"/>
    </row>
    <row r="36" spans="1:8">
      <c r="A36" s="40" t="s">
        <v>10</v>
      </c>
      <c r="B36" s="449"/>
      <c r="C36" s="59"/>
      <c r="D36" s="59"/>
      <c r="E36" s="59"/>
      <c r="F36" s="59"/>
      <c r="G36" s="59"/>
      <c r="H36" s="59"/>
    </row>
    <row r="37" spans="1:8" ht="18" customHeight="1">
      <c r="A37" s="744" t="s">
        <v>22</v>
      </c>
      <c r="B37" s="744"/>
      <c r="C37" s="744"/>
      <c r="D37" s="744"/>
      <c r="E37" s="744"/>
      <c r="F37" s="744"/>
      <c r="G37" s="744"/>
      <c r="H37" s="744"/>
    </row>
    <row r="38" spans="1:8" ht="17.25" customHeight="1">
      <c r="A38" s="60" t="s">
        <v>7</v>
      </c>
      <c r="B38" s="449"/>
      <c r="C38" s="59"/>
      <c r="D38" s="59"/>
      <c r="E38" s="59"/>
      <c r="F38" s="59"/>
      <c r="G38" s="59"/>
      <c r="H38" s="59"/>
    </row>
    <row r="39" spans="1:8" ht="27.75" customHeight="1">
      <c r="A39" s="747" t="s">
        <v>170</v>
      </c>
      <c r="B39" s="747"/>
      <c r="C39" s="747"/>
      <c r="D39" s="747"/>
      <c r="E39" s="747"/>
      <c r="F39" s="747"/>
      <c r="G39" s="747"/>
      <c r="H39" s="747"/>
    </row>
    <row r="40" spans="1:8" ht="38.25">
      <c r="A40" s="74" t="s">
        <v>2</v>
      </c>
      <c r="B40" s="75" t="s">
        <v>1</v>
      </c>
      <c r="C40" s="104" t="s">
        <v>221</v>
      </c>
      <c r="D40" s="447" t="s">
        <v>69</v>
      </c>
      <c r="E40" s="447" t="s">
        <v>70</v>
      </c>
      <c r="F40" s="447" t="s">
        <v>71</v>
      </c>
      <c r="G40" s="447" t="s">
        <v>72</v>
      </c>
      <c r="H40" s="448" t="s">
        <v>73</v>
      </c>
    </row>
    <row r="41" spans="1:8" ht="25.5">
      <c r="A41" s="515" t="s">
        <v>304</v>
      </c>
      <c r="B41" s="282" t="s">
        <v>31</v>
      </c>
      <c r="C41" s="124" t="s">
        <v>80</v>
      </c>
      <c r="D41" s="345">
        <v>36.5</v>
      </c>
      <c r="E41" s="345">
        <v>34</v>
      </c>
      <c r="F41" s="410">
        <f t="shared" ref="F41" si="2">E41-D41</f>
        <v>-2.5</v>
      </c>
      <c r="G41" s="167">
        <f>E41/D41*100</f>
        <v>93.150684931506845</v>
      </c>
      <c r="H41" s="468" t="s">
        <v>309</v>
      </c>
    </row>
    <row r="42" spans="1:8" ht="25.5">
      <c r="A42" s="515" t="s">
        <v>305</v>
      </c>
      <c r="B42" s="282" t="s">
        <v>31</v>
      </c>
      <c r="C42" s="124" t="s">
        <v>80</v>
      </c>
      <c r="D42" s="408">
        <v>260.5</v>
      </c>
      <c r="E42" s="408">
        <v>258</v>
      </c>
      <c r="F42" s="79">
        <f t="shared" ref="F42" si="3">E42-D42</f>
        <v>-2.5</v>
      </c>
      <c r="G42" s="167">
        <f>E42/D42*100</f>
        <v>99.04030710172745</v>
      </c>
      <c r="H42" s="468" t="s">
        <v>309</v>
      </c>
    </row>
    <row r="43" spans="1:8" ht="40.5" customHeight="1">
      <c r="A43" s="84" t="s">
        <v>8</v>
      </c>
      <c r="B43" s="75" t="s">
        <v>1</v>
      </c>
      <c r="C43" s="104" t="s">
        <v>221</v>
      </c>
      <c r="D43" s="447" t="s">
        <v>69</v>
      </c>
      <c r="E43" s="447" t="s">
        <v>70</v>
      </c>
      <c r="F43" s="447" t="s">
        <v>71</v>
      </c>
      <c r="G43" s="447" t="s">
        <v>72</v>
      </c>
      <c r="H43" s="448" t="s">
        <v>73</v>
      </c>
    </row>
    <row r="44" spans="1:8" ht="51">
      <c r="A44" s="710" t="s">
        <v>302</v>
      </c>
      <c r="B44" s="75" t="s">
        <v>33</v>
      </c>
      <c r="C44" s="169" t="s">
        <v>33</v>
      </c>
      <c r="D44" s="409">
        <v>11165</v>
      </c>
      <c r="E44" s="79">
        <v>11165</v>
      </c>
      <c r="F44" s="79">
        <f>E44-D44</f>
        <v>0</v>
      </c>
      <c r="G44" s="67">
        <f>E44/D44*100</f>
        <v>100</v>
      </c>
      <c r="H44" s="450" t="s">
        <v>74</v>
      </c>
    </row>
    <row r="45" spans="1:8" ht="38.25">
      <c r="A45" s="190" t="s">
        <v>303</v>
      </c>
      <c r="B45" s="75"/>
      <c r="C45" s="169" t="s">
        <v>33</v>
      </c>
      <c r="D45" s="409">
        <v>85951</v>
      </c>
      <c r="E45" s="79">
        <v>85951</v>
      </c>
      <c r="F45" s="79">
        <f>E45-D45</f>
        <v>0</v>
      </c>
      <c r="G45" s="67">
        <f>E45/D45*100</f>
        <v>100</v>
      </c>
      <c r="H45" s="468" t="s">
        <v>74</v>
      </c>
    </row>
    <row r="46" spans="1:8" ht="17.25" customHeight="1">
      <c r="A46" s="74" t="s">
        <v>34</v>
      </c>
      <c r="B46" s="74" t="s">
        <v>33</v>
      </c>
      <c r="C46" s="170" t="s">
        <v>33</v>
      </c>
      <c r="D46" s="171">
        <f>SUM(D44:D45)</f>
        <v>97116</v>
      </c>
      <c r="E46" s="171">
        <f t="shared" ref="E46:F46" si="4">SUM(E44:E45)</f>
        <v>97116</v>
      </c>
      <c r="F46" s="171">
        <f t="shared" si="4"/>
        <v>0</v>
      </c>
      <c r="G46" s="172">
        <f>E46/D46*100</f>
        <v>100</v>
      </c>
      <c r="H46" s="672" t="s">
        <v>145</v>
      </c>
    </row>
    <row r="48" spans="1:8" ht="27.75" customHeight="1">
      <c r="A48" s="732" t="s">
        <v>411</v>
      </c>
      <c r="B48" s="732"/>
      <c r="C48" s="732"/>
      <c r="D48" s="732"/>
      <c r="E48" s="148"/>
      <c r="F48" s="148"/>
      <c r="H48" s="674" t="s">
        <v>219</v>
      </c>
    </row>
    <row r="49" spans="1:8" s="39" customFormat="1" ht="15">
      <c r="A49" s="42"/>
      <c r="B49" s="42"/>
      <c r="C49" s="42"/>
      <c r="D49" s="173"/>
      <c r="E49" s="148"/>
      <c r="F49" s="148"/>
      <c r="H49" s="470"/>
    </row>
    <row r="50" spans="1:8" s="39" customFormat="1" ht="15">
      <c r="A50" s="53" t="s">
        <v>251</v>
      </c>
      <c r="B50" s="42"/>
      <c r="C50" s="42"/>
      <c r="D50" s="42"/>
      <c r="E50" s="148"/>
      <c r="F50" s="148"/>
      <c r="H50" s="674" t="s">
        <v>336</v>
      </c>
    </row>
    <row r="51" spans="1:8" s="39" customFormat="1">
      <c r="A51" s="42"/>
      <c r="B51" s="42"/>
      <c r="C51" s="42"/>
      <c r="D51" s="42"/>
      <c r="E51" s="42"/>
      <c r="F51" s="42"/>
      <c r="H51" s="470"/>
    </row>
    <row r="52" spans="1:8" s="39" customFormat="1" ht="16.5" customHeight="1">
      <c r="A52" s="732" t="s">
        <v>410</v>
      </c>
      <c r="B52" s="732"/>
      <c r="C52" s="732"/>
      <c r="D52" s="732"/>
      <c r="E52" s="40"/>
      <c r="F52" s="40"/>
      <c r="H52" s="675" t="s">
        <v>296</v>
      </c>
    </row>
    <row r="57" spans="1:8" ht="18.75" customHeight="1"/>
    <row r="58" spans="1:8" ht="43.5" customHeight="1"/>
    <row r="59" spans="1:8" ht="54" customHeight="1"/>
    <row r="60" spans="1:8" ht="50.25" customHeight="1"/>
    <row r="61" spans="1:8" ht="92.25" customHeight="1"/>
    <row r="62" spans="1:8" ht="51" customHeight="1"/>
    <row r="63" spans="1:8" ht="42" customHeight="1"/>
    <row r="65" ht="29.25" customHeight="1"/>
    <row r="67" ht="33" customHeight="1"/>
    <row r="69" ht="39" customHeight="1"/>
  </sheetData>
  <mergeCells count="21">
    <mergeCell ref="A48:D48"/>
    <mergeCell ref="A52:D52"/>
    <mergeCell ref="A22:H22"/>
    <mergeCell ref="A24:H24"/>
    <mergeCell ref="A11:H11"/>
    <mergeCell ref="A13:A14"/>
    <mergeCell ref="B13:B14"/>
    <mergeCell ref="C13:C14"/>
    <mergeCell ref="D13:D14"/>
    <mergeCell ref="E13:E14"/>
    <mergeCell ref="F13:F14"/>
    <mergeCell ref="G13:G14"/>
    <mergeCell ref="H13:H14"/>
    <mergeCell ref="A37:H37"/>
    <mergeCell ref="A39:H39"/>
    <mergeCell ref="A10:H10"/>
    <mergeCell ref="A1:H1"/>
    <mergeCell ref="A3:H3"/>
    <mergeCell ref="A4:H4"/>
    <mergeCell ref="A6:H6"/>
    <mergeCell ref="A7:H7"/>
  </mergeCells>
  <pageMargins left="0.70866141732283472" right="0.31496062992125984" top="0.55118110236220474" bottom="0.55118110236220474" header="0.31496062992125984" footer="0.31496062992125984"/>
  <pageSetup paperSize="9" scale="89" fitToHeight="2" orientation="landscape" r:id="rId1"/>
  <rowBreaks count="1" manualBreakCount="1">
    <brk id="25" max="7" man="1"/>
  </rowBreaks>
</worksheet>
</file>

<file path=xl/worksheets/sheet20.xml><?xml version="1.0" encoding="utf-8"?>
<worksheet xmlns="http://schemas.openxmlformats.org/spreadsheetml/2006/main" xmlns:r="http://schemas.openxmlformats.org/officeDocument/2006/relationships">
  <sheetPr>
    <tabColor rgb="FFFFFF00"/>
    <pageSetUpPr fitToPage="1"/>
  </sheetPr>
  <dimension ref="A1:K45"/>
  <sheetViews>
    <sheetView view="pageBreakPreview" topLeftCell="A28" zoomScale="90" zoomScaleSheetLayoutView="90" workbookViewId="0">
      <selection activeCell="G36" sqref="G36"/>
    </sheetView>
  </sheetViews>
  <sheetFormatPr defaultColWidth="9.140625" defaultRowHeight="12.75"/>
  <cols>
    <col min="1" max="1" width="42" style="630" customWidth="1"/>
    <col min="2" max="2" width="11.42578125" style="630" customWidth="1"/>
    <col min="3" max="3" width="8.7109375" style="630" customWidth="1"/>
    <col min="4" max="4" width="9.5703125" style="630" customWidth="1"/>
    <col min="5" max="5" width="11.85546875" style="630" customWidth="1"/>
    <col min="6" max="6" width="13.42578125" style="630" customWidth="1"/>
    <col min="7" max="7" width="42.7109375" style="630" customWidth="1"/>
    <col min="8" max="16384" width="9.140625" style="630"/>
  </cols>
  <sheetData>
    <row r="1" spans="1:11" s="1" customFormat="1" ht="42" customHeight="1">
      <c r="A1" s="885" t="s">
        <v>294</v>
      </c>
      <c r="B1" s="885"/>
      <c r="C1" s="885"/>
      <c r="D1" s="885"/>
      <c r="E1" s="885"/>
      <c r="F1" s="885"/>
      <c r="G1" s="885"/>
      <c r="H1" s="628"/>
      <c r="I1" s="628"/>
      <c r="J1" s="628"/>
      <c r="K1" s="628"/>
    </row>
    <row r="2" spans="1:11">
      <c r="A2" s="1"/>
      <c r="B2" s="1"/>
      <c r="C2" s="1"/>
      <c r="D2" s="629"/>
      <c r="E2" s="629"/>
      <c r="F2" s="629"/>
      <c r="G2" s="629"/>
    </row>
    <row r="3" spans="1:11" s="1" customFormat="1" ht="12.75" customHeight="1">
      <c r="A3" s="893" t="s">
        <v>255</v>
      </c>
      <c r="B3" s="893"/>
      <c r="C3" s="893"/>
      <c r="D3" s="893"/>
      <c r="E3" s="893"/>
      <c r="F3" s="893"/>
      <c r="G3" s="893"/>
      <c r="H3" s="893"/>
      <c r="I3" s="631"/>
      <c r="J3" s="631"/>
      <c r="K3" s="631"/>
    </row>
    <row r="4" spans="1:11">
      <c r="A4" s="886" t="s">
        <v>269</v>
      </c>
      <c r="B4" s="886"/>
      <c r="C4" s="886"/>
      <c r="D4" s="886"/>
      <c r="E4" s="886"/>
      <c r="F4" s="886"/>
      <c r="G4" s="886"/>
    </row>
    <row r="5" spans="1:11">
      <c r="A5" s="632" t="s">
        <v>4</v>
      </c>
      <c r="B5" s="633"/>
      <c r="C5" s="633"/>
      <c r="D5" s="633"/>
      <c r="E5" s="633"/>
      <c r="F5" s="633"/>
      <c r="G5" s="633"/>
    </row>
    <row r="6" spans="1:11">
      <c r="A6" s="892" t="s">
        <v>95</v>
      </c>
      <c r="B6" s="892"/>
      <c r="C6" s="892"/>
      <c r="D6" s="892"/>
      <c r="E6" s="892"/>
      <c r="F6" s="892"/>
      <c r="G6" s="892"/>
    </row>
    <row r="7" spans="1:11">
      <c r="A7" s="887" t="s">
        <v>96</v>
      </c>
      <c r="B7" s="887"/>
      <c r="C7" s="887"/>
      <c r="D7" s="887"/>
      <c r="E7" s="887"/>
      <c r="F7" s="887"/>
      <c r="G7" s="887"/>
    </row>
    <row r="8" spans="1:11">
      <c r="A8" s="634" t="s">
        <v>97</v>
      </c>
      <c r="B8" s="635"/>
      <c r="C8" s="635"/>
      <c r="D8" s="635"/>
      <c r="E8" s="635"/>
      <c r="F8" s="635"/>
    </row>
    <row r="9" spans="1:11">
      <c r="A9" s="892" t="s">
        <v>98</v>
      </c>
      <c r="B9" s="892"/>
      <c r="C9" s="892"/>
      <c r="D9" s="892"/>
      <c r="E9" s="892"/>
      <c r="F9" s="892"/>
      <c r="G9" s="892"/>
    </row>
    <row r="10" spans="1:11">
      <c r="A10" s="890" t="s">
        <v>163</v>
      </c>
      <c r="B10" s="891"/>
      <c r="C10" s="891"/>
      <c r="D10" s="891"/>
      <c r="E10" s="891"/>
      <c r="F10" s="891"/>
      <c r="G10" s="891"/>
    </row>
    <row r="11" spans="1:11" ht="43.9" customHeight="1">
      <c r="A11" s="889" t="s">
        <v>205</v>
      </c>
      <c r="B11" s="889"/>
      <c r="C11" s="889"/>
      <c r="D11" s="889"/>
      <c r="E11" s="889"/>
      <c r="F11" s="889"/>
      <c r="G11" s="889"/>
    </row>
    <row r="12" spans="1:11" ht="38.25" customHeight="1">
      <c r="A12" s="636" t="s">
        <v>5</v>
      </c>
      <c r="B12" s="637" t="s">
        <v>1</v>
      </c>
      <c r="C12" s="638" t="s">
        <v>69</v>
      </c>
      <c r="D12" s="638" t="s">
        <v>70</v>
      </c>
      <c r="E12" s="638" t="s">
        <v>71</v>
      </c>
      <c r="F12" s="638" t="s">
        <v>72</v>
      </c>
      <c r="G12" s="638" t="s">
        <v>73</v>
      </c>
    </row>
    <row r="13" spans="1:11" ht="40.5" customHeight="1">
      <c r="A13" s="436" t="s">
        <v>270</v>
      </c>
      <c r="B13" s="428" t="s">
        <v>3</v>
      </c>
      <c r="C13" s="345">
        <f>C39</f>
        <v>791291.2</v>
      </c>
      <c r="D13" s="345">
        <f>D39</f>
        <v>791290.52099999995</v>
      </c>
      <c r="E13" s="345">
        <f>D13-C13</f>
        <v>-0.67900000000372529</v>
      </c>
      <c r="F13" s="3">
        <f>D13/C13*100</f>
        <v>99.999914190881938</v>
      </c>
      <c r="G13" s="639" t="s">
        <v>381</v>
      </c>
    </row>
    <row r="14" spans="1:11">
      <c r="A14" s="640" t="s">
        <v>6</v>
      </c>
      <c r="B14" s="637" t="s">
        <v>3</v>
      </c>
      <c r="C14" s="641">
        <f>C13</f>
        <v>791291.2</v>
      </c>
      <c r="D14" s="641">
        <f>D13</f>
        <v>791290.52099999995</v>
      </c>
      <c r="E14" s="345">
        <f>D14-C14</f>
        <v>-0.67900000000372529</v>
      </c>
      <c r="F14" s="642">
        <f>D14/C14*100</f>
        <v>99.999914190881938</v>
      </c>
      <c r="G14" s="642" t="s">
        <v>78</v>
      </c>
    </row>
    <row r="15" spans="1:11">
      <c r="A15" s="643"/>
      <c r="B15" s="644"/>
      <c r="C15" s="645"/>
      <c r="D15" s="645"/>
      <c r="E15" s="646"/>
      <c r="F15" s="647"/>
      <c r="G15" s="647"/>
    </row>
    <row r="16" spans="1:11">
      <c r="A16" s="648" t="s">
        <v>48</v>
      </c>
      <c r="B16" s="649"/>
      <c r="C16" s="650"/>
      <c r="D16" s="651"/>
      <c r="E16" s="649"/>
      <c r="F16" s="649"/>
      <c r="G16" s="651"/>
    </row>
    <row r="17" spans="1:10">
      <c r="A17" s="652" t="s">
        <v>10</v>
      </c>
      <c r="B17" s="649"/>
      <c r="C17" s="650"/>
      <c r="D17" s="651"/>
      <c r="E17" s="649"/>
      <c r="F17" s="649"/>
      <c r="G17" s="649"/>
    </row>
    <row r="18" spans="1:10">
      <c r="A18" s="888" t="s">
        <v>22</v>
      </c>
      <c r="B18" s="888"/>
      <c r="C18" s="888"/>
      <c r="D18" s="888"/>
      <c r="E18" s="888"/>
      <c r="F18" s="888"/>
      <c r="G18" s="888"/>
    </row>
    <row r="19" spans="1:10">
      <c r="A19" s="648" t="s">
        <v>7</v>
      </c>
      <c r="B19" s="649"/>
      <c r="C19" s="650"/>
      <c r="D19" s="651"/>
      <c r="E19" s="649"/>
      <c r="F19" s="649"/>
      <c r="G19" s="649"/>
    </row>
    <row r="20" spans="1:10">
      <c r="A20" s="889" t="s">
        <v>206</v>
      </c>
      <c r="B20" s="889"/>
      <c r="C20" s="889"/>
      <c r="D20" s="889"/>
      <c r="E20" s="889"/>
      <c r="F20" s="889"/>
      <c r="G20" s="889"/>
    </row>
    <row r="21" spans="1:10">
      <c r="A21" s="879" t="s">
        <v>2</v>
      </c>
      <c r="B21" s="884" t="s">
        <v>1</v>
      </c>
      <c r="C21" s="879" t="s">
        <v>69</v>
      </c>
      <c r="D21" s="879" t="s">
        <v>70</v>
      </c>
      <c r="E21" s="879" t="s">
        <v>71</v>
      </c>
      <c r="F21" s="879" t="s">
        <v>72</v>
      </c>
      <c r="G21" s="879" t="s">
        <v>73</v>
      </c>
    </row>
    <row r="22" spans="1:10" ht="27.75" customHeight="1">
      <c r="A22" s="880"/>
      <c r="B22" s="884"/>
      <c r="C22" s="880"/>
      <c r="D22" s="880"/>
      <c r="E22" s="880"/>
      <c r="F22" s="880"/>
      <c r="G22" s="880"/>
    </row>
    <row r="23" spans="1:10" ht="12.75" customHeight="1">
      <c r="A23" s="436" t="s">
        <v>461</v>
      </c>
      <c r="B23" s="2" t="s">
        <v>11</v>
      </c>
      <c r="C23" s="437">
        <v>493</v>
      </c>
      <c r="D23" s="437">
        <v>493</v>
      </c>
      <c r="E23" s="653">
        <f t="shared" ref="E23" si="0">D23-C23</f>
        <v>0</v>
      </c>
      <c r="F23" s="416">
        <v>100</v>
      </c>
      <c r="G23" s="3" t="s">
        <v>78</v>
      </c>
    </row>
    <row r="24" spans="1:10" ht="38.25">
      <c r="A24" s="436" t="s">
        <v>338</v>
      </c>
      <c r="B24" s="2" t="s">
        <v>11</v>
      </c>
      <c r="C24" s="437">
        <v>656</v>
      </c>
      <c r="D24" s="437">
        <v>656</v>
      </c>
      <c r="E24" s="653">
        <f t="shared" ref="E24" si="1">D24-C24</f>
        <v>0</v>
      </c>
      <c r="F24" s="416">
        <v>100</v>
      </c>
      <c r="G24" s="3" t="s">
        <v>78</v>
      </c>
    </row>
    <row r="25" spans="1:10" ht="25.5">
      <c r="A25" s="433" t="s">
        <v>459</v>
      </c>
      <c r="B25" s="2" t="s">
        <v>67</v>
      </c>
      <c r="C25" s="438">
        <v>2919</v>
      </c>
      <c r="D25" s="438">
        <v>2919</v>
      </c>
      <c r="E25" s="654">
        <f t="shared" ref="E25" si="2">C25-D25</f>
        <v>0</v>
      </c>
      <c r="F25" s="655">
        <f t="shared" ref="F25" si="3">D25/C25*100</f>
        <v>100</v>
      </c>
      <c r="G25" s="3" t="s">
        <v>78</v>
      </c>
    </row>
    <row r="26" spans="1:10">
      <c r="A26" s="498" t="s">
        <v>379</v>
      </c>
      <c r="B26" s="2" t="s">
        <v>67</v>
      </c>
      <c r="C26" s="438">
        <v>530</v>
      </c>
      <c r="D26" s="438">
        <v>530</v>
      </c>
      <c r="E26" s="654">
        <f t="shared" ref="E26" si="4">C26-D26</f>
        <v>0</v>
      </c>
      <c r="F26" s="655">
        <f t="shared" ref="F26" si="5">D26/C26*100</f>
        <v>100</v>
      </c>
      <c r="G26" s="3" t="s">
        <v>78</v>
      </c>
    </row>
    <row r="27" spans="1:10" ht="25.5">
      <c r="A27" s="498" t="s">
        <v>460</v>
      </c>
      <c r="B27" s="2" t="s">
        <v>67</v>
      </c>
      <c r="C27" s="612">
        <f>9+3429</f>
        <v>3438</v>
      </c>
      <c r="D27" s="612">
        <v>3438</v>
      </c>
      <c r="E27" s="654">
        <f t="shared" ref="E27:E29" si="6">C27-D27</f>
        <v>0</v>
      </c>
      <c r="F27" s="655">
        <f t="shared" ref="F27:F29" si="7">D27/C27*100</f>
        <v>100</v>
      </c>
      <c r="G27" s="3" t="s">
        <v>78</v>
      </c>
    </row>
    <row r="28" spans="1:10">
      <c r="A28" s="498" t="s">
        <v>380</v>
      </c>
      <c r="B28" s="2" t="s">
        <v>67</v>
      </c>
      <c r="C28" s="612">
        <v>2833</v>
      </c>
      <c r="D28" s="612">
        <v>2833</v>
      </c>
      <c r="E28" s="654">
        <f t="shared" si="6"/>
        <v>0</v>
      </c>
      <c r="F28" s="655">
        <f t="shared" si="7"/>
        <v>100</v>
      </c>
      <c r="G28" s="3" t="s">
        <v>78</v>
      </c>
    </row>
    <row r="29" spans="1:10">
      <c r="A29" s="498" t="s">
        <v>409</v>
      </c>
      <c r="B29" s="2" t="s">
        <v>67</v>
      </c>
      <c r="C29" s="612">
        <v>610</v>
      </c>
      <c r="D29" s="612">
        <v>610</v>
      </c>
      <c r="E29" s="654">
        <f t="shared" si="6"/>
        <v>0</v>
      </c>
      <c r="F29" s="655">
        <f t="shared" si="7"/>
        <v>100</v>
      </c>
      <c r="G29" s="3" t="s">
        <v>78</v>
      </c>
    </row>
    <row r="30" spans="1:10" ht="28.5" customHeight="1">
      <c r="A30" s="882" t="s">
        <v>8</v>
      </c>
      <c r="B30" s="884" t="s">
        <v>1</v>
      </c>
      <c r="C30" s="879" t="s">
        <v>69</v>
      </c>
      <c r="D30" s="879" t="s">
        <v>70</v>
      </c>
      <c r="E30" s="879" t="s">
        <v>71</v>
      </c>
      <c r="F30" s="879" t="s">
        <v>72</v>
      </c>
      <c r="G30" s="879" t="s">
        <v>73</v>
      </c>
    </row>
    <row r="31" spans="1:10">
      <c r="A31" s="883"/>
      <c r="B31" s="884"/>
      <c r="C31" s="880"/>
      <c r="D31" s="880"/>
      <c r="E31" s="880"/>
      <c r="F31" s="880"/>
      <c r="G31" s="881"/>
      <c r="J31" s="656"/>
    </row>
    <row r="32" spans="1:10" ht="25.5">
      <c r="A32" s="625" t="s">
        <v>461</v>
      </c>
      <c r="B32" s="2" t="s">
        <v>3</v>
      </c>
      <c r="C32" s="345">
        <v>42949</v>
      </c>
      <c r="D32" s="345">
        <v>42948.951000000001</v>
      </c>
      <c r="E32" s="654">
        <f t="shared" ref="E32:E34" si="8">C32-D32</f>
        <v>4.8999999999068677E-2</v>
      </c>
      <c r="F32" s="657">
        <f t="shared" ref="F32:F39" si="9">D32/C32*100</f>
        <v>99.999885911197012</v>
      </c>
      <c r="G32" s="428" t="s">
        <v>137</v>
      </c>
      <c r="H32" s="615"/>
      <c r="J32" s="656"/>
    </row>
    <row r="33" spans="1:11" ht="38.25">
      <c r="A33" s="625" t="s">
        <v>338</v>
      </c>
      <c r="B33" s="2" t="s">
        <v>3</v>
      </c>
      <c r="C33" s="726">
        <v>64374</v>
      </c>
      <c r="D33" s="726">
        <v>64374</v>
      </c>
      <c r="E33" s="654">
        <f t="shared" si="8"/>
        <v>0</v>
      </c>
      <c r="F33" s="657">
        <f t="shared" si="9"/>
        <v>100</v>
      </c>
      <c r="G33" s="3" t="s">
        <v>78</v>
      </c>
      <c r="H33" s="616"/>
      <c r="J33" s="656"/>
    </row>
    <row r="34" spans="1:11" ht="26.25" customHeight="1">
      <c r="A34" s="626" t="s">
        <v>459</v>
      </c>
      <c r="B34" s="2" t="s">
        <v>3</v>
      </c>
      <c r="C34" s="727">
        <v>108779</v>
      </c>
      <c r="D34" s="727">
        <v>108778.92</v>
      </c>
      <c r="E34" s="654">
        <f t="shared" si="8"/>
        <v>8.000000000174623E-2</v>
      </c>
      <c r="F34" s="657">
        <f t="shared" si="9"/>
        <v>99.99992645639324</v>
      </c>
      <c r="G34" s="3" t="s">
        <v>78</v>
      </c>
      <c r="H34" s="617"/>
      <c r="J34" s="656"/>
    </row>
    <row r="35" spans="1:11">
      <c r="A35" s="627" t="s">
        <v>379</v>
      </c>
      <c r="B35" s="2" t="s">
        <v>3</v>
      </c>
      <c r="C35" s="727">
        <v>101167</v>
      </c>
      <c r="D35" s="727">
        <v>101167</v>
      </c>
      <c r="E35" s="654">
        <f t="shared" ref="E35:E39" si="10">C35-D35</f>
        <v>0</v>
      </c>
      <c r="F35" s="657">
        <f t="shared" ref="F35" si="11">D35/C35*100</f>
        <v>100</v>
      </c>
      <c r="G35" s="3" t="s">
        <v>78</v>
      </c>
      <c r="H35" s="617"/>
      <c r="J35" s="656"/>
    </row>
    <row r="36" spans="1:11" ht="26.25" customHeight="1">
      <c r="A36" s="627" t="s">
        <v>460</v>
      </c>
      <c r="B36" s="2" t="s">
        <v>3</v>
      </c>
      <c r="C36" s="727">
        <v>287851</v>
      </c>
      <c r="D36" s="727">
        <v>287850.45</v>
      </c>
      <c r="E36" s="654">
        <f t="shared" ref="E36:E37" si="12">C36-D36</f>
        <v>0.54999999998835847</v>
      </c>
      <c r="F36" s="657">
        <f t="shared" ref="F36:F37" si="13">D36/C36*100</f>
        <v>99.999808928925034</v>
      </c>
      <c r="G36" s="3" t="s">
        <v>78</v>
      </c>
      <c r="H36" s="617"/>
      <c r="J36" s="656"/>
    </row>
    <row r="37" spans="1:11">
      <c r="A37" s="627" t="s">
        <v>380</v>
      </c>
      <c r="B37" s="2" t="s">
        <v>3</v>
      </c>
      <c r="C37" s="727">
        <v>119060</v>
      </c>
      <c r="D37" s="727">
        <v>119060</v>
      </c>
      <c r="E37" s="654">
        <f t="shared" si="12"/>
        <v>0</v>
      </c>
      <c r="F37" s="657">
        <f t="shared" si="13"/>
        <v>100</v>
      </c>
      <c r="G37" s="3" t="s">
        <v>78</v>
      </c>
      <c r="H37" s="617"/>
      <c r="J37" s="656"/>
    </row>
    <row r="38" spans="1:11">
      <c r="A38" s="627" t="s">
        <v>409</v>
      </c>
      <c r="B38" s="2" t="s">
        <v>3</v>
      </c>
      <c r="C38" s="727">
        <v>67111.199999999997</v>
      </c>
      <c r="D38" s="727">
        <v>67111.199999999997</v>
      </c>
      <c r="E38" s="654">
        <f t="shared" ref="E38" si="14">C38-D38</f>
        <v>0</v>
      </c>
      <c r="F38" s="655">
        <f t="shared" ref="F38" si="15">D38/C38*100</f>
        <v>100</v>
      </c>
      <c r="G38" s="728" t="s">
        <v>78</v>
      </c>
      <c r="H38" s="656"/>
      <c r="I38" s="656"/>
      <c r="J38" s="656"/>
    </row>
    <row r="39" spans="1:11">
      <c r="A39" s="636" t="s">
        <v>9</v>
      </c>
      <c r="B39" s="637" t="s">
        <v>3</v>
      </c>
      <c r="C39" s="641">
        <f>SUM(C32:C38)</f>
        <v>791291.2</v>
      </c>
      <c r="D39" s="641">
        <f>SUM(D32:D38)</f>
        <v>791290.52099999995</v>
      </c>
      <c r="E39" s="658">
        <f t="shared" si="10"/>
        <v>0.67900000000372529</v>
      </c>
      <c r="F39" s="659">
        <f t="shared" si="9"/>
        <v>99.999914190881938</v>
      </c>
      <c r="G39" s="642" t="s">
        <v>74</v>
      </c>
      <c r="I39" s="656"/>
      <c r="J39" s="656"/>
    </row>
    <row r="40" spans="1:11">
      <c r="A40" s="660"/>
      <c r="B40" s="644"/>
      <c r="C40" s="647"/>
      <c r="D40" s="647"/>
      <c r="E40" s="647"/>
      <c r="F40" s="647"/>
      <c r="G40" s="647"/>
    </row>
    <row r="41" spans="1:11" ht="27" customHeight="1">
      <c r="A41" s="732" t="s">
        <v>411</v>
      </c>
      <c r="B41" s="732"/>
      <c r="C41" s="732"/>
      <c r="D41" s="732"/>
      <c r="E41" s="661"/>
      <c r="F41" s="661"/>
      <c r="G41" s="662" t="s">
        <v>219</v>
      </c>
      <c r="H41" s="663"/>
      <c r="I41" s="663"/>
      <c r="J41" s="663"/>
      <c r="K41" s="663"/>
    </row>
    <row r="42" spans="1:11">
      <c r="D42" s="664"/>
      <c r="E42" s="665"/>
      <c r="G42" s="666"/>
      <c r="H42" s="662"/>
    </row>
    <row r="43" spans="1:11" s="1" customFormat="1">
      <c r="A43" s="667" t="s">
        <v>251</v>
      </c>
      <c r="B43" s="630"/>
      <c r="C43" s="630"/>
      <c r="D43" s="630"/>
      <c r="E43" s="630"/>
      <c r="F43" s="630"/>
      <c r="G43" s="662" t="s">
        <v>336</v>
      </c>
      <c r="H43" s="663"/>
      <c r="I43" s="663"/>
      <c r="J43" s="663"/>
      <c r="K43" s="663"/>
    </row>
    <row r="44" spans="1:11" s="1" customFormat="1">
      <c r="A44" s="630"/>
      <c r="B44" s="630"/>
      <c r="C44" s="630"/>
      <c r="D44" s="630"/>
      <c r="E44" s="630"/>
      <c r="F44" s="630"/>
      <c r="G44" s="666"/>
      <c r="H44" s="630"/>
    </row>
    <row r="45" spans="1:11" s="1" customFormat="1" ht="16.5" customHeight="1">
      <c r="A45" s="732" t="s">
        <v>410</v>
      </c>
      <c r="B45" s="732"/>
      <c r="C45" s="732"/>
      <c r="D45" s="732"/>
      <c r="E45" s="634"/>
      <c r="F45" s="634"/>
      <c r="G45" s="668" t="s">
        <v>296</v>
      </c>
      <c r="H45" s="669"/>
      <c r="I45" s="669"/>
      <c r="J45" s="669"/>
      <c r="K45" s="669"/>
    </row>
  </sheetData>
  <mergeCells count="26">
    <mergeCell ref="A1:G1"/>
    <mergeCell ref="A4:G4"/>
    <mergeCell ref="A7:G7"/>
    <mergeCell ref="A18:G18"/>
    <mergeCell ref="A20:G20"/>
    <mergeCell ref="A10:G10"/>
    <mergeCell ref="A11:G11"/>
    <mergeCell ref="A6:G6"/>
    <mergeCell ref="A9:G9"/>
    <mergeCell ref="A3:H3"/>
    <mergeCell ref="A45:D45"/>
    <mergeCell ref="A41:D41"/>
    <mergeCell ref="G21:G22"/>
    <mergeCell ref="C30:C31"/>
    <mergeCell ref="D30:D31"/>
    <mergeCell ref="E30:E31"/>
    <mergeCell ref="F30:F31"/>
    <mergeCell ref="G30:G31"/>
    <mergeCell ref="D21:D22"/>
    <mergeCell ref="E21:E22"/>
    <mergeCell ref="F21:F22"/>
    <mergeCell ref="A30:A31"/>
    <mergeCell ref="B30:B31"/>
    <mergeCell ref="A21:A22"/>
    <mergeCell ref="B21:B22"/>
    <mergeCell ref="C21:C22"/>
  </mergeCells>
  <pageMargins left="0.70866141732283472" right="0.31496062992125984" top="0.55118110236220474" bottom="0.35433070866141736" header="0.31496062992125984" footer="0.31496062992125984"/>
  <pageSetup paperSize="9" scale="99" fitToHeight="2" orientation="landscape" r:id="rId1"/>
  <rowBreaks count="1" manualBreakCount="1">
    <brk id="20" max="6" man="1"/>
  </rowBreaks>
</worksheet>
</file>

<file path=xl/worksheets/sheet21.xml><?xml version="1.0" encoding="utf-8"?>
<worksheet xmlns="http://schemas.openxmlformats.org/spreadsheetml/2006/main" xmlns:r="http://schemas.openxmlformats.org/officeDocument/2006/relationships">
  <sheetPr>
    <tabColor rgb="FFFFFF00"/>
  </sheetPr>
  <dimension ref="A1:K43"/>
  <sheetViews>
    <sheetView view="pageBreakPreview" topLeftCell="A19" zoomScale="90" zoomScaleSheetLayoutView="90" workbookViewId="0">
      <selection activeCell="G24" sqref="G24"/>
    </sheetView>
  </sheetViews>
  <sheetFormatPr defaultColWidth="9.140625" defaultRowHeight="12.75"/>
  <cols>
    <col min="1" max="1" width="44.85546875" style="42" customWidth="1"/>
    <col min="2" max="2" width="12.28515625" style="42" customWidth="1"/>
    <col min="3" max="3" width="9" style="42" customWidth="1"/>
    <col min="4" max="4" width="10.42578125" style="42" customWidth="1"/>
    <col min="5" max="5" width="11.85546875" style="42" customWidth="1"/>
    <col min="6" max="6" width="12.140625" style="42" customWidth="1"/>
    <col min="7" max="7" width="38.7109375" style="42" customWidth="1"/>
    <col min="8" max="16384" width="9.140625" style="42"/>
  </cols>
  <sheetData>
    <row r="1" spans="1:11" s="39" customFormat="1" ht="36" customHeight="1">
      <c r="A1" s="739" t="s">
        <v>294</v>
      </c>
      <c r="B1" s="739"/>
      <c r="C1" s="739"/>
      <c r="D1" s="739"/>
      <c r="E1" s="739"/>
      <c r="F1" s="739"/>
      <c r="G1" s="739"/>
      <c r="H1" s="442"/>
      <c r="I1" s="442"/>
      <c r="J1" s="442"/>
      <c r="K1" s="442"/>
    </row>
    <row r="2" spans="1:11" ht="13.5" customHeight="1">
      <c r="A2" s="775"/>
      <c r="B2" s="775"/>
      <c r="C2" s="775"/>
      <c r="D2" s="775"/>
      <c r="E2" s="775"/>
      <c r="F2" s="775"/>
      <c r="G2" s="775"/>
    </row>
    <row r="3" spans="1:11" s="39" customFormat="1" ht="12.75" customHeight="1">
      <c r="A3" s="734" t="s">
        <v>255</v>
      </c>
      <c r="B3" s="734"/>
      <c r="C3" s="734"/>
      <c r="D3" s="734"/>
      <c r="E3" s="734"/>
      <c r="F3" s="734"/>
      <c r="G3" s="734"/>
      <c r="H3" s="734"/>
      <c r="I3" s="177"/>
      <c r="J3" s="177"/>
      <c r="K3" s="177"/>
    </row>
    <row r="4" spans="1:11">
      <c r="A4" s="735" t="s">
        <v>462</v>
      </c>
      <c r="B4" s="735"/>
      <c r="C4" s="735"/>
      <c r="D4" s="735"/>
      <c r="E4" s="735"/>
      <c r="F4" s="735"/>
      <c r="G4" s="735"/>
    </row>
    <row r="5" spans="1:11">
      <c r="A5" s="131" t="s">
        <v>4</v>
      </c>
      <c r="B5" s="51"/>
      <c r="C5" s="51"/>
      <c r="D5" s="51"/>
      <c r="E5" s="51"/>
      <c r="F5" s="51"/>
      <c r="G5" s="51"/>
    </row>
    <row r="6" spans="1:11">
      <c r="A6" s="769" t="s">
        <v>100</v>
      </c>
      <c r="B6" s="769"/>
      <c r="C6" s="769"/>
      <c r="D6" s="769"/>
      <c r="E6" s="769"/>
      <c r="F6" s="769"/>
      <c r="G6" s="769"/>
    </row>
    <row r="7" spans="1:11">
      <c r="A7" s="769" t="s">
        <v>116</v>
      </c>
      <c r="B7" s="769"/>
      <c r="C7" s="769"/>
      <c r="D7" s="769"/>
      <c r="E7" s="769"/>
      <c r="F7" s="769"/>
      <c r="G7" s="769"/>
    </row>
    <row r="8" spans="1:11">
      <c r="A8" s="769" t="s">
        <v>101</v>
      </c>
      <c r="B8" s="769"/>
      <c r="C8" s="769"/>
      <c r="D8" s="769"/>
      <c r="E8" s="769"/>
      <c r="F8" s="769"/>
      <c r="G8" s="769"/>
    </row>
    <row r="9" spans="1:11">
      <c r="A9" s="769" t="s">
        <v>18</v>
      </c>
      <c r="B9" s="769"/>
      <c r="C9" s="769"/>
      <c r="D9" s="769"/>
      <c r="E9" s="769"/>
      <c r="F9" s="769"/>
      <c r="G9" s="769"/>
    </row>
    <row r="10" spans="1:11">
      <c r="A10" s="781" t="s">
        <v>463</v>
      </c>
      <c r="B10" s="781"/>
      <c r="C10" s="781"/>
      <c r="D10" s="781"/>
      <c r="E10" s="781"/>
      <c r="F10" s="781"/>
      <c r="G10" s="781"/>
    </row>
    <row r="11" spans="1:11" ht="27" customHeight="1">
      <c r="A11" s="773" t="s">
        <v>464</v>
      </c>
      <c r="B11" s="773"/>
      <c r="C11" s="773"/>
      <c r="D11" s="773"/>
      <c r="E11" s="773"/>
      <c r="F11" s="773"/>
      <c r="G11" s="773"/>
    </row>
    <row r="12" spans="1:11" ht="38.25" customHeight="1">
      <c r="A12" s="50" t="s">
        <v>5</v>
      </c>
      <c r="B12" s="132" t="s">
        <v>1</v>
      </c>
      <c r="C12" s="130" t="s">
        <v>69</v>
      </c>
      <c r="D12" s="130" t="s">
        <v>70</v>
      </c>
      <c r="E12" s="130" t="s">
        <v>71</v>
      </c>
      <c r="F12" s="130" t="s">
        <v>72</v>
      </c>
      <c r="G12" s="130" t="s">
        <v>73</v>
      </c>
    </row>
    <row r="13" spans="1:11" ht="25.5">
      <c r="A13" s="421" t="s">
        <v>43</v>
      </c>
      <c r="B13" s="428" t="s">
        <v>3</v>
      </c>
      <c r="C13" s="3">
        <f>C28</f>
        <v>377300</v>
      </c>
      <c r="D13" s="3">
        <f>D28</f>
        <v>377300</v>
      </c>
      <c r="E13" s="268">
        <f>C13-D13</f>
        <v>0</v>
      </c>
      <c r="F13" s="86">
        <f>D13/C13*100</f>
        <v>100</v>
      </c>
      <c r="G13" s="22" t="s">
        <v>84</v>
      </c>
    </row>
    <row r="14" spans="1:11" ht="25.5">
      <c r="A14" s="421" t="s">
        <v>164</v>
      </c>
      <c r="B14" s="428" t="s">
        <v>3</v>
      </c>
      <c r="C14" s="3">
        <f>C29</f>
        <v>39200</v>
      </c>
      <c r="D14" s="3">
        <f>D29</f>
        <v>39200</v>
      </c>
      <c r="E14" s="86">
        <f>D14-C14</f>
        <v>0</v>
      </c>
      <c r="F14" s="86">
        <f>D14/C14*100</f>
        <v>100</v>
      </c>
      <c r="G14" s="22" t="s">
        <v>84</v>
      </c>
    </row>
    <row r="15" spans="1:11">
      <c r="A15" s="50" t="s">
        <v>6</v>
      </c>
      <c r="B15" s="132" t="s">
        <v>3</v>
      </c>
      <c r="C15" s="87">
        <f>SUM(C13:C14)</f>
        <v>416500</v>
      </c>
      <c r="D15" s="87">
        <f t="shared" ref="D15:E15" si="0">SUM(D13:D14)</f>
        <v>416500</v>
      </c>
      <c r="E15" s="87">
        <f t="shared" si="0"/>
        <v>0</v>
      </c>
      <c r="F15" s="87">
        <f>SUM(F14:F14)</f>
        <v>100</v>
      </c>
      <c r="G15" s="20" t="s">
        <v>84</v>
      </c>
    </row>
    <row r="16" spans="1:11">
      <c r="A16" s="50" t="s">
        <v>81</v>
      </c>
      <c r="B16" s="132"/>
      <c r="C16" s="20"/>
      <c r="D16" s="20"/>
      <c r="E16" s="20"/>
      <c r="F16" s="20"/>
      <c r="G16" s="20"/>
    </row>
    <row r="17" spans="1:11" ht="38.25">
      <c r="A17" s="73" t="s">
        <v>83</v>
      </c>
      <c r="B17" s="132" t="s">
        <v>82</v>
      </c>
      <c r="C17" s="20">
        <v>85</v>
      </c>
      <c r="D17" s="20">
        <v>85</v>
      </c>
      <c r="E17" s="20">
        <v>0</v>
      </c>
      <c r="F17" s="20">
        <v>100</v>
      </c>
      <c r="G17" s="20" t="s">
        <v>84</v>
      </c>
    </row>
    <row r="18" spans="1:11">
      <c r="A18" s="569"/>
      <c r="B18" s="573"/>
      <c r="C18" s="21"/>
      <c r="D18" s="21"/>
      <c r="E18" s="21"/>
      <c r="F18" s="21"/>
      <c r="G18" s="21"/>
    </row>
    <row r="19" spans="1:11">
      <c r="A19" s="840" t="s">
        <v>37</v>
      </c>
      <c r="B19" s="840"/>
      <c r="C19" s="840"/>
      <c r="D19" s="840"/>
      <c r="E19" s="840"/>
      <c r="F19" s="840"/>
      <c r="G19" s="840"/>
    </row>
    <row r="20" spans="1:11">
      <c r="A20" s="45" t="s">
        <v>10</v>
      </c>
      <c r="B20" s="46"/>
      <c r="C20" s="47"/>
      <c r="D20" s="23"/>
      <c r="E20" s="46"/>
      <c r="F20" s="46"/>
      <c r="G20" s="46"/>
    </row>
    <row r="21" spans="1:11" ht="17.25" customHeight="1">
      <c r="A21" s="744" t="s">
        <v>22</v>
      </c>
      <c r="B21" s="744"/>
      <c r="C21" s="744"/>
      <c r="D21" s="744"/>
      <c r="E21" s="744"/>
      <c r="F21" s="744"/>
      <c r="G21" s="744"/>
    </row>
    <row r="22" spans="1:11">
      <c r="A22" s="48" t="s">
        <v>7</v>
      </c>
      <c r="B22" s="46"/>
      <c r="C22" s="47"/>
      <c r="D22" s="23"/>
      <c r="E22" s="46"/>
      <c r="F22" s="46"/>
      <c r="G22" s="46"/>
    </row>
    <row r="23" spans="1:11" ht="19.5" customHeight="1">
      <c r="A23" s="781" t="s">
        <v>62</v>
      </c>
      <c r="B23" s="781"/>
      <c r="C23" s="781"/>
      <c r="D23" s="781"/>
      <c r="E23" s="781"/>
      <c r="F23" s="781"/>
      <c r="G23" s="781"/>
    </row>
    <row r="24" spans="1:11" ht="42" customHeight="1">
      <c r="A24" s="132" t="s">
        <v>2</v>
      </c>
      <c r="B24" s="132" t="s">
        <v>1</v>
      </c>
      <c r="C24" s="130" t="s">
        <v>69</v>
      </c>
      <c r="D24" s="130" t="s">
        <v>70</v>
      </c>
      <c r="E24" s="130" t="s">
        <v>71</v>
      </c>
      <c r="F24" s="130" t="s">
        <v>72</v>
      </c>
      <c r="G24" s="130" t="s">
        <v>73</v>
      </c>
    </row>
    <row r="25" spans="1:11" ht="27" customHeight="1">
      <c r="A25" s="421" t="s">
        <v>242</v>
      </c>
      <c r="B25" s="31" t="s">
        <v>11</v>
      </c>
      <c r="C25" s="416">
        <v>77</v>
      </c>
      <c r="D25" s="416">
        <v>77</v>
      </c>
      <c r="E25" s="32">
        <v>0</v>
      </c>
      <c r="F25" s="38">
        <v>100</v>
      </c>
      <c r="G25" s="22" t="s">
        <v>84</v>
      </c>
    </row>
    <row r="26" spans="1:11" ht="25.5" customHeight="1">
      <c r="A26" s="421" t="s">
        <v>243</v>
      </c>
      <c r="B26" s="31" t="s">
        <v>11</v>
      </c>
      <c r="C26" s="416">
        <v>8</v>
      </c>
      <c r="D26" s="416">
        <v>8</v>
      </c>
      <c r="E26" s="32">
        <v>0</v>
      </c>
      <c r="F26" s="38">
        <v>100</v>
      </c>
      <c r="G26" s="22" t="s">
        <v>84</v>
      </c>
    </row>
    <row r="27" spans="1:11" ht="43.5" customHeight="1">
      <c r="A27" s="50" t="s">
        <v>8</v>
      </c>
      <c r="B27" s="272" t="s">
        <v>1</v>
      </c>
      <c r="C27" s="271" t="s">
        <v>69</v>
      </c>
      <c r="D27" s="271" t="s">
        <v>70</v>
      </c>
      <c r="E27" s="271" t="s">
        <v>71</v>
      </c>
      <c r="F27" s="271" t="s">
        <v>72</v>
      </c>
      <c r="G27" s="271" t="s">
        <v>73</v>
      </c>
    </row>
    <row r="28" spans="1:11" ht="25.5">
      <c r="A28" s="421" t="s">
        <v>43</v>
      </c>
      <c r="B28" s="319" t="s">
        <v>3</v>
      </c>
      <c r="C28" s="3">
        <v>377300</v>
      </c>
      <c r="D28" s="3">
        <v>377300</v>
      </c>
      <c r="E28" s="320">
        <f>C28-D28</f>
        <v>0</v>
      </c>
      <c r="F28" s="320">
        <f>D28/C28*100</f>
        <v>100</v>
      </c>
      <c r="G28" s="333" t="s">
        <v>84</v>
      </c>
    </row>
    <row r="29" spans="1:11" ht="25.5">
      <c r="A29" s="421" t="s">
        <v>164</v>
      </c>
      <c r="B29" s="276" t="s">
        <v>3</v>
      </c>
      <c r="C29" s="3">
        <v>39200</v>
      </c>
      <c r="D29" s="3">
        <v>39200</v>
      </c>
      <c r="E29" s="277">
        <f>D29-C29</f>
        <v>0</v>
      </c>
      <c r="F29" s="277">
        <f>D29/C29*100</f>
        <v>100</v>
      </c>
      <c r="G29" s="277" t="s">
        <v>84</v>
      </c>
    </row>
    <row r="30" spans="1:11">
      <c r="A30" s="50" t="s">
        <v>9</v>
      </c>
      <c r="B30" s="132" t="s">
        <v>3</v>
      </c>
      <c r="C30" s="20">
        <f>C29+C28</f>
        <v>416500</v>
      </c>
      <c r="D30" s="20">
        <f t="shared" ref="D30:E30" si="1">D29+D28</f>
        <v>416500</v>
      </c>
      <c r="E30" s="20">
        <f t="shared" si="1"/>
        <v>0</v>
      </c>
      <c r="F30" s="87">
        <f>D30/C30*100</f>
        <v>100</v>
      </c>
      <c r="G30" s="20" t="s">
        <v>84</v>
      </c>
    </row>
    <row r="31" spans="1:11">
      <c r="A31" s="477"/>
      <c r="B31" s="476"/>
      <c r="C31" s="46"/>
      <c r="D31" s="46"/>
      <c r="E31" s="127"/>
      <c r="F31" s="127"/>
      <c r="G31" s="127"/>
    </row>
    <row r="32" spans="1:11" ht="29.25" customHeight="1">
      <c r="A32" s="732" t="s">
        <v>411</v>
      </c>
      <c r="B32" s="732"/>
      <c r="C32" s="732"/>
      <c r="D32" s="732"/>
      <c r="E32" s="148"/>
      <c r="F32" s="148"/>
      <c r="G32" s="607" t="s">
        <v>219</v>
      </c>
      <c r="H32" s="205"/>
      <c r="I32" s="205"/>
      <c r="J32" s="205"/>
      <c r="K32" s="205"/>
    </row>
    <row r="33" spans="1:11">
      <c r="D33" s="173"/>
      <c r="E33" s="174"/>
      <c r="G33" s="604"/>
      <c r="H33" s="456"/>
    </row>
    <row r="34" spans="1:11" s="39" customFormat="1">
      <c r="A34" s="53" t="s">
        <v>251</v>
      </c>
      <c r="B34" s="42"/>
      <c r="C34" s="42"/>
      <c r="D34" s="42"/>
      <c r="E34" s="42"/>
      <c r="F34" s="42"/>
      <c r="G34" s="607" t="s">
        <v>336</v>
      </c>
      <c r="H34" s="205"/>
      <c r="I34" s="205"/>
      <c r="J34" s="205"/>
      <c r="K34" s="205"/>
    </row>
    <row r="35" spans="1:11" s="39" customFormat="1">
      <c r="A35" s="42"/>
      <c r="B35" s="42"/>
      <c r="C35" s="42"/>
      <c r="D35" s="42"/>
      <c r="E35" s="42"/>
      <c r="F35" s="42"/>
      <c r="G35" s="604"/>
      <c r="H35" s="42"/>
    </row>
    <row r="36" spans="1:11" s="39" customFormat="1" ht="16.5" customHeight="1">
      <c r="A36" s="732" t="s">
        <v>410</v>
      </c>
      <c r="B36" s="732"/>
      <c r="C36" s="732"/>
      <c r="D36" s="732"/>
      <c r="E36" s="40"/>
      <c r="F36" s="40"/>
      <c r="G36" s="613" t="s">
        <v>296</v>
      </c>
      <c r="H36" s="346"/>
      <c r="I36" s="346"/>
      <c r="J36" s="346"/>
      <c r="K36" s="346"/>
    </row>
    <row r="37" spans="1:11">
      <c r="A37" s="39"/>
      <c r="B37" s="39"/>
      <c r="C37" s="39"/>
      <c r="D37" s="39"/>
      <c r="E37" s="39"/>
      <c r="F37" s="39"/>
      <c r="G37" s="51"/>
    </row>
    <row r="38" spans="1:11">
      <c r="A38" s="39"/>
      <c r="B38" s="39"/>
      <c r="C38" s="39"/>
      <c r="D38" s="39"/>
      <c r="E38" s="39"/>
      <c r="F38" s="39"/>
      <c r="G38" s="39"/>
    </row>
    <row r="39" spans="1:11">
      <c r="A39" s="159"/>
      <c r="B39" s="159"/>
      <c r="C39" s="159"/>
      <c r="D39" s="159"/>
      <c r="E39" s="159"/>
      <c r="F39" s="159"/>
      <c r="G39" s="159"/>
    </row>
    <row r="40" spans="1:11">
      <c r="A40" s="159"/>
      <c r="B40" s="159"/>
      <c r="C40" s="159"/>
      <c r="D40" s="159"/>
      <c r="E40" s="159"/>
      <c r="F40" s="159"/>
      <c r="G40" s="159"/>
    </row>
    <row r="41" spans="1:11">
      <c r="A41" s="159"/>
      <c r="B41" s="159"/>
      <c r="C41" s="159"/>
      <c r="D41" s="159"/>
      <c r="E41" s="159"/>
      <c r="F41" s="159"/>
      <c r="G41" s="159"/>
    </row>
    <row r="42" spans="1:11">
      <c r="A42" s="159"/>
      <c r="B42" s="159"/>
      <c r="C42" s="159"/>
      <c r="D42" s="159"/>
      <c r="E42" s="159"/>
      <c r="F42" s="159"/>
      <c r="G42" s="159"/>
    </row>
    <row r="43" spans="1:11">
      <c r="A43" s="159"/>
      <c r="B43" s="159"/>
      <c r="C43" s="159"/>
      <c r="D43" s="159"/>
      <c r="E43" s="159"/>
      <c r="F43" s="159"/>
      <c r="G43" s="159"/>
    </row>
  </sheetData>
  <mergeCells count="15">
    <mergeCell ref="A36:D36"/>
    <mergeCell ref="A32:D32"/>
    <mergeCell ref="A10:G10"/>
    <mergeCell ref="A11:G11"/>
    <mergeCell ref="A21:G21"/>
    <mergeCell ref="A23:G23"/>
    <mergeCell ref="A19:G19"/>
    <mergeCell ref="A6:G6"/>
    <mergeCell ref="A7:G7"/>
    <mergeCell ref="A8:G8"/>
    <mergeCell ref="A9:G9"/>
    <mergeCell ref="A1:G1"/>
    <mergeCell ref="A2:G2"/>
    <mergeCell ref="A4:G4"/>
    <mergeCell ref="A3:H3"/>
  </mergeCells>
  <pageMargins left="0.70866141732283472" right="0.31496062992125984" top="0.55118110236220474" bottom="0.55118110236220474" header="0.31496062992125984" footer="0.31496062992125984"/>
  <pageSetup paperSize="9" scale="99" orientation="landscape" r:id="rId1"/>
</worksheet>
</file>

<file path=xl/worksheets/sheet22.xml><?xml version="1.0" encoding="utf-8"?>
<worksheet xmlns="http://schemas.openxmlformats.org/spreadsheetml/2006/main" xmlns:r="http://schemas.openxmlformats.org/officeDocument/2006/relationships">
  <sheetPr>
    <tabColor rgb="FFFFFF00"/>
  </sheetPr>
  <dimension ref="A1:K37"/>
  <sheetViews>
    <sheetView view="pageBreakPreview" topLeftCell="A24" zoomScale="90" zoomScaleSheetLayoutView="90" workbookViewId="0">
      <selection activeCell="H40" sqref="H39:H40"/>
    </sheetView>
  </sheetViews>
  <sheetFormatPr defaultColWidth="9.140625" defaultRowHeight="12.75"/>
  <cols>
    <col min="1" max="1" width="35.42578125" style="39" customWidth="1"/>
    <col min="2" max="2" width="10.28515625" style="39" customWidth="1"/>
    <col min="3" max="4" width="10.140625" style="39" customWidth="1"/>
    <col min="5" max="5" width="13.85546875" style="39" customWidth="1"/>
    <col min="6" max="6" width="12.5703125" style="39" customWidth="1"/>
    <col min="7" max="7" width="11.7109375" style="39" hidden="1" customWidth="1"/>
    <col min="8" max="8" width="42.7109375" style="39" customWidth="1"/>
    <col min="9" max="9" width="9.5703125" style="39" customWidth="1"/>
    <col min="10" max="16384" width="9.140625" style="39"/>
  </cols>
  <sheetData>
    <row r="1" spans="1:11" ht="38.25" customHeight="1">
      <c r="A1" s="739" t="s">
        <v>294</v>
      </c>
      <c r="B1" s="739"/>
      <c r="C1" s="739"/>
      <c r="D1" s="739"/>
      <c r="E1" s="739"/>
      <c r="F1" s="739"/>
      <c r="G1" s="739"/>
      <c r="H1" s="739"/>
      <c r="I1" s="739"/>
      <c r="J1" s="739"/>
      <c r="K1" s="739"/>
    </row>
    <row r="3" spans="1:11" ht="12.75" customHeight="1">
      <c r="A3" s="734" t="s">
        <v>255</v>
      </c>
      <c r="B3" s="734"/>
      <c r="C3" s="734"/>
      <c r="D3" s="734"/>
      <c r="E3" s="734"/>
      <c r="F3" s="734"/>
      <c r="G3" s="734"/>
      <c r="H3" s="734"/>
      <c r="I3" s="177"/>
      <c r="J3" s="177"/>
      <c r="K3" s="177"/>
    </row>
    <row r="4" spans="1:11" ht="12.75" customHeight="1">
      <c r="A4" s="735" t="s">
        <v>271</v>
      </c>
      <c r="B4" s="735"/>
      <c r="C4" s="735"/>
      <c r="D4" s="735"/>
      <c r="E4" s="735"/>
      <c r="F4" s="735"/>
      <c r="G4" s="735"/>
      <c r="H4" s="735"/>
    </row>
    <row r="5" spans="1:11">
      <c r="A5" s="461" t="s">
        <v>4</v>
      </c>
      <c r="B5" s="51"/>
      <c r="C5" s="51"/>
      <c r="D5" s="51"/>
      <c r="E5" s="51"/>
      <c r="F5" s="51"/>
      <c r="G5" s="51"/>
      <c r="H5" s="51"/>
    </row>
    <row r="6" spans="1:11">
      <c r="A6" s="746" t="s">
        <v>95</v>
      </c>
      <c r="B6" s="746"/>
      <c r="C6" s="746"/>
      <c r="D6" s="746"/>
      <c r="E6" s="746"/>
      <c r="F6" s="746"/>
      <c r="G6" s="746"/>
      <c r="H6" s="746"/>
    </row>
    <row r="7" spans="1:11" ht="16.5" customHeight="1">
      <c r="A7" s="738" t="s">
        <v>96</v>
      </c>
      <c r="B7" s="738"/>
      <c r="C7" s="738"/>
      <c r="D7" s="738"/>
      <c r="E7" s="738"/>
      <c r="F7" s="738"/>
      <c r="G7" s="738"/>
      <c r="H7" s="738"/>
    </row>
    <row r="8" spans="1:11">
      <c r="A8" s="746" t="s">
        <v>97</v>
      </c>
      <c r="B8" s="746"/>
      <c r="C8" s="746"/>
      <c r="D8" s="746"/>
      <c r="E8" s="746"/>
      <c r="F8" s="746"/>
      <c r="G8" s="746"/>
      <c r="H8" s="746"/>
    </row>
    <row r="9" spans="1:11">
      <c r="A9" s="746" t="s">
        <v>98</v>
      </c>
      <c r="B9" s="746"/>
      <c r="C9" s="746"/>
      <c r="D9" s="746"/>
      <c r="E9" s="746"/>
      <c r="F9" s="746"/>
      <c r="G9" s="746"/>
      <c r="H9" s="746"/>
    </row>
    <row r="10" spans="1:11">
      <c r="A10" s="746" t="s">
        <v>173</v>
      </c>
      <c r="B10" s="746"/>
      <c r="C10" s="746"/>
      <c r="D10" s="746"/>
      <c r="E10" s="746"/>
      <c r="F10" s="746"/>
      <c r="G10" s="746"/>
      <c r="H10" s="746"/>
    </row>
    <row r="11" spans="1:11" ht="26.25" customHeight="1">
      <c r="A11" s="736" t="s">
        <v>256</v>
      </c>
      <c r="B11" s="736"/>
      <c r="C11" s="736"/>
      <c r="D11" s="736"/>
      <c r="E11" s="736"/>
      <c r="F11" s="736"/>
      <c r="G11" s="736"/>
      <c r="H11" s="736"/>
    </row>
    <row r="12" spans="1:11">
      <c r="A12" s="764" t="s">
        <v>5</v>
      </c>
      <c r="B12" s="742" t="s">
        <v>1</v>
      </c>
      <c r="C12" s="740" t="s">
        <v>69</v>
      </c>
      <c r="D12" s="740" t="s">
        <v>70</v>
      </c>
      <c r="E12" s="740" t="s">
        <v>71</v>
      </c>
      <c r="F12" s="740" t="s">
        <v>72</v>
      </c>
      <c r="G12" s="740" t="s">
        <v>73</v>
      </c>
      <c r="H12" s="740" t="s">
        <v>73</v>
      </c>
    </row>
    <row r="13" spans="1:11" ht="27.75" customHeight="1">
      <c r="A13" s="765"/>
      <c r="B13" s="742"/>
      <c r="C13" s="741"/>
      <c r="D13" s="741"/>
      <c r="E13" s="741"/>
      <c r="F13" s="741"/>
      <c r="G13" s="741"/>
      <c r="H13" s="741"/>
    </row>
    <row r="14" spans="1:11" ht="39.75" customHeight="1">
      <c r="A14" s="189" t="s">
        <v>222</v>
      </c>
      <c r="B14" s="282" t="s">
        <v>3</v>
      </c>
      <c r="C14" s="414">
        <v>920</v>
      </c>
      <c r="D14" s="414">
        <v>920</v>
      </c>
      <c r="E14" s="317">
        <f>D14-C14</f>
        <v>0</v>
      </c>
      <c r="F14" s="317">
        <f>D14/C14*100</f>
        <v>100</v>
      </c>
      <c r="G14" s="318"/>
      <c r="H14" s="287" t="s">
        <v>137</v>
      </c>
    </row>
    <row r="15" spans="1:11" s="53" customFormat="1" ht="31.15" customHeight="1">
      <c r="A15" s="50" t="s">
        <v>6</v>
      </c>
      <c r="B15" s="459" t="s">
        <v>3</v>
      </c>
      <c r="C15" s="87">
        <f>C14</f>
        <v>920</v>
      </c>
      <c r="D15" s="87">
        <f t="shared" ref="D15:F15" si="0">D14</f>
        <v>920</v>
      </c>
      <c r="E15" s="87">
        <f t="shared" si="0"/>
        <v>0</v>
      </c>
      <c r="F15" s="87">
        <f t="shared" si="0"/>
        <v>100</v>
      </c>
      <c r="G15" s="20" t="e">
        <f>SUM(#REF!)</f>
        <v>#REF!</v>
      </c>
      <c r="H15" s="286" t="s">
        <v>137</v>
      </c>
    </row>
    <row r="16" spans="1:11" s="53" customFormat="1" ht="25.5">
      <c r="A16" s="286" t="s">
        <v>89</v>
      </c>
      <c r="B16" s="459"/>
      <c r="C16" s="20"/>
      <c r="D16" s="20"/>
      <c r="E16" s="20"/>
      <c r="F16" s="20"/>
      <c r="G16" s="20"/>
      <c r="H16" s="169"/>
    </row>
    <row r="17" spans="1:8" s="53" customFormat="1" ht="38.25">
      <c r="A17" s="73" t="s">
        <v>382</v>
      </c>
      <c r="B17" s="282" t="s">
        <v>75</v>
      </c>
      <c r="C17" s="123">
        <v>100</v>
      </c>
      <c r="D17" s="123">
        <v>100</v>
      </c>
      <c r="E17" s="35">
        <v>0</v>
      </c>
      <c r="F17" s="124">
        <v>100</v>
      </c>
      <c r="G17" s="20"/>
      <c r="H17" s="169" t="s">
        <v>74</v>
      </c>
    </row>
    <row r="18" spans="1:8" s="53" customFormat="1">
      <c r="A18" s="671"/>
      <c r="B18" s="517"/>
      <c r="C18" s="703"/>
      <c r="D18" s="703"/>
      <c r="E18" s="704"/>
      <c r="F18" s="685"/>
      <c r="G18" s="21"/>
      <c r="H18" s="705"/>
    </row>
    <row r="19" spans="1:8">
      <c r="A19" s="48" t="s">
        <v>21</v>
      </c>
      <c r="B19" s="462"/>
      <c r="C19" s="47"/>
      <c r="D19" s="23"/>
      <c r="E19" s="462"/>
      <c r="F19" s="462"/>
      <c r="G19" s="462"/>
    </row>
    <row r="20" spans="1:8">
      <c r="A20" s="45" t="s">
        <v>10</v>
      </c>
      <c r="B20" s="462"/>
      <c r="C20" s="47"/>
      <c r="D20" s="23"/>
      <c r="E20" s="462"/>
      <c r="F20" s="462"/>
      <c r="G20" s="462"/>
    </row>
    <row r="21" spans="1:8" ht="25.5" customHeight="1">
      <c r="A21" s="744" t="s">
        <v>22</v>
      </c>
      <c r="B21" s="744"/>
      <c r="C21" s="744"/>
      <c r="D21" s="744"/>
      <c r="E21" s="744"/>
      <c r="F21" s="744"/>
      <c r="G21" s="744"/>
    </row>
    <row r="22" spans="1:8">
      <c r="A22" s="48" t="s">
        <v>7</v>
      </c>
      <c r="B22" s="462"/>
      <c r="C22" s="47"/>
      <c r="D22" s="23"/>
      <c r="E22" s="462"/>
      <c r="F22" s="462"/>
      <c r="G22" s="462"/>
    </row>
    <row r="23" spans="1:8" ht="26.25" customHeight="1">
      <c r="A23" s="735" t="s">
        <v>253</v>
      </c>
      <c r="B23" s="735"/>
      <c r="C23" s="735"/>
      <c r="D23" s="735"/>
      <c r="E23" s="735"/>
      <c r="F23" s="735"/>
      <c r="G23" s="735"/>
      <c r="H23" s="735"/>
    </row>
    <row r="24" spans="1:8">
      <c r="A24" s="49"/>
      <c r="B24" s="462"/>
      <c r="C24" s="47"/>
      <c r="D24" s="23"/>
      <c r="E24" s="462"/>
      <c r="F24" s="462"/>
      <c r="G24" s="462"/>
    </row>
    <row r="25" spans="1:8" ht="27.75" customHeight="1">
      <c r="A25" s="740" t="s">
        <v>2</v>
      </c>
      <c r="B25" s="740" t="s">
        <v>1</v>
      </c>
      <c r="C25" s="740" t="s">
        <v>69</v>
      </c>
      <c r="D25" s="740" t="s">
        <v>70</v>
      </c>
      <c r="E25" s="740" t="s">
        <v>71</v>
      </c>
      <c r="F25" s="740" t="s">
        <v>72</v>
      </c>
      <c r="G25" s="740" t="s">
        <v>73</v>
      </c>
      <c r="H25" s="740" t="s">
        <v>73</v>
      </c>
    </row>
    <row r="26" spans="1:8">
      <c r="A26" s="741"/>
      <c r="B26" s="741"/>
      <c r="C26" s="741"/>
      <c r="D26" s="741"/>
      <c r="E26" s="741"/>
      <c r="F26" s="741"/>
      <c r="G26" s="741"/>
      <c r="H26" s="741"/>
    </row>
    <row r="27" spans="1:8" ht="27.75" customHeight="1">
      <c r="A27" s="415" t="s">
        <v>222</v>
      </c>
      <c r="B27" s="465" t="s">
        <v>11</v>
      </c>
      <c r="C27" s="416">
        <v>100</v>
      </c>
      <c r="D27" s="416">
        <v>100</v>
      </c>
      <c r="E27" s="22">
        <f>D27-C27</f>
        <v>0</v>
      </c>
      <c r="F27" s="22">
        <f>D27/C27*100</f>
        <v>100</v>
      </c>
      <c r="G27" s="22">
        <v>523</v>
      </c>
      <c r="H27" s="467" t="s">
        <v>138</v>
      </c>
    </row>
    <row r="28" spans="1:8">
      <c r="A28" s="764" t="s">
        <v>8</v>
      </c>
      <c r="B28" s="742" t="s">
        <v>1</v>
      </c>
      <c r="C28" s="740" t="s">
        <v>69</v>
      </c>
      <c r="D28" s="740" t="s">
        <v>70</v>
      </c>
      <c r="E28" s="740" t="s">
        <v>71</v>
      </c>
      <c r="F28" s="740" t="s">
        <v>72</v>
      </c>
      <c r="G28" s="740" t="s">
        <v>73</v>
      </c>
      <c r="H28" s="740" t="s">
        <v>73</v>
      </c>
    </row>
    <row r="29" spans="1:8" ht="29.45" customHeight="1">
      <c r="A29" s="765"/>
      <c r="B29" s="742"/>
      <c r="C29" s="741"/>
      <c r="D29" s="741"/>
      <c r="E29" s="741"/>
      <c r="F29" s="741"/>
      <c r="G29" s="741"/>
      <c r="H29" s="741"/>
    </row>
    <row r="30" spans="1:8" ht="36.75" customHeight="1">
      <c r="A30" s="415" t="s">
        <v>222</v>
      </c>
      <c r="B30" s="282" t="s">
        <v>3</v>
      </c>
      <c r="C30" s="3">
        <v>920</v>
      </c>
      <c r="D30" s="3">
        <v>920</v>
      </c>
      <c r="E30" s="22">
        <f>D30-C30</f>
        <v>0</v>
      </c>
      <c r="F30" s="86">
        <f>D30/C30*100</f>
        <v>100</v>
      </c>
      <c r="G30" s="318"/>
      <c r="H30" s="467" t="s">
        <v>108</v>
      </c>
    </row>
    <row r="31" spans="1:8" s="53" customFormat="1" ht="36.75" customHeight="1">
      <c r="A31" s="50" t="s">
        <v>9</v>
      </c>
      <c r="B31" s="459" t="s">
        <v>3</v>
      </c>
      <c r="C31" s="20">
        <f>C30</f>
        <v>920</v>
      </c>
      <c r="D31" s="20">
        <f>D30</f>
        <v>920</v>
      </c>
      <c r="E31" s="20">
        <f t="shared" ref="E31:F31" si="1">E30</f>
        <v>0</v>
      </c>
      <c r="F31" s="20">
        <f t="shared" si="1"/>
        <v>100</v>
      </c>
      <c r="G31" s="20" t="e">
        <f>SUM(#REF!)</f>
        <v>#REF!</v>
      </c>
      <c r="H31" s="286" t="s">
        <v>254</v>
      </c>
    </row>
    <row r="33" spans="1:11" s="42" customFormat="1" ht="24.75" customHeight="1">
      <c r="A33" s="732" t="s">
        <v>411</v>
      </c>
      <c r="B33" s="732"/>
      <c r="C33" s="732"/>
      <c r="D33" s="732"/>
      <c r="E33" s="148"/>
      <c r="F33" s="148"/>
      <c r="G33" s="463" t="s">
        <v>245</v>
      </c>
      <c r="H33" s="817" t="s">
        <v>219</v>
      </c>
      <c r="I33" s="817"/>
      <c r="J33" s="817"/>
      <c r="K33" s="205"/>
    </row>
    <row r="34" spans="1:11" s="42" customFormat="1">
      <c r="D34" s="173"/>
      <c r="E34" s="174"/>
      <c r="G34" s="470"/>
      <c r="H34" s="470"/>
      <c r="I34" s="470"/>
      <c r="J34" s="470"/>
    </row>
    <row r="35" spans="1:11" ht="11.25" customHeight="1">
      <c r="A35" s="763" t="s">
        <v>132</v>
      </c>
      <c r="B35" s="763"/>
      <c r="C35" s="763"/>
      <c r="D35" s="763"/>
      <c r="E35" s="42"/>
      <c r="F35" s="42"/>
      <c r="G35" s="463" t="s">
        <v>252</v>
      </c>
      <c r="H35" s="817" t="s">
        <v>272</v>
      </c>
      <c r="I35" s="817"/>
      <c r="J35" s="817"/>
      <c r="K35" s="205"/>
    </row>
    <row r="36" spans="1:11">
      <c r="A36" s="42"/>
      <c r="B36" s="42"/>
      <c r="C36" s="42"/>
      <c r="D36" s="42"/>
      <c r="E36" s="42"/>
      <c r="F36" s="42"/>
      <c r="G36" s="470"/>
      <c r="H36" s="470"/>
      <c r="I36" s="470"/>
      <c r="J36" s="470"/>
    </row>
    <row r="37" spans="1:11" ht="16.5" customHeight="1">
      <c r="A37" s="732" t="s">
        <v>410</v>
      </c>
      <c r="B37" s="732"/>
      <c r="C37" s="732"/>
      <c r="D37" s="732"/>
      <c r="E37" s="40"/>
      <c r="F37" s="40"/>
      <c r="G37" s="464" t="s">
        <v>244</v>
      </c>
      <c r="H37" s="818" t="s">
        <v>296</v>
      </c>
      <c r="I37" s="818"/>
      <c r="J37" s="818"/>
      <c r="K37" s="346"/>
    </row>
  </sheetData>
  <mergeCells count="41">
    <mergeCell ref="A33:D33"/>
    <mergeCell ref="A37:D37"/>
    <mergeCell ref="G28:G29"/>
    <mergeCell ref="H28:H29"/>
    <mergeCell ref="A28:A29"/>
    <mergeCell ref="B28:B29"/>
    <mergeCell ref="C28:C29"/>
    <mergeCell ref="D28:D29"/>
    <mergeCell ref="E28:E29"/>
    <mergeCell ref="F28:F29"/>
    <mergeCell ref="A35:D35"/>
    <mergeCell ref="H33:J33"/>
    <mergeCell ref="H35:J35"/>
    <mergeCell ref="H37:J37"/>
    <mergeCell ref="A21:G21"/>
    <mergeCell ref="A23:H23"/>
    <mergeCell ref="A25:A26"/>
    <mergeCell ref="B25:B26"/>
    <mergeCell ref="C25:C26"/>
    <mergeCell ref="D25:D26"/>
    <mergeCell ref="E25:E26"/>
    <mergeCell ref="F25:F26"/>
    <mergeCell ref="G25:G26"/>
    <mergeCell ref="H25:H26"/>
    <mergeCell ref="A9:H9"/>
    <mergeCell ref="A10:H10"/>
    <mergeCell ref="A11:H11"/>
    <mergeCell ref="A12:A13"/>
    <mergeCell ref="B12:B13"/>
    <mergeCell ref="C12:C13"/>
    <mergeCell ref="D12:D13"/>
    <mergeCell ref="E12:E13"/>
    <mergeCell ref="F12:F13"/>
    <mergeCell ref="G12:G13"/>
    <mergeCell ref="H12:H13"/>
    <mergeCell ref="A1:K1"/>
    <mergeCell ref="A8:H8"/>
    <mergeCell ref="A3:H3"/>
    <mergeCell ref="A4:H4"/>
    <mergeCell ref="A6:H6"/>
    <mergeCell ref="A7:H7"/>
  </mergeCells>
  <pageMargins left="0.70866141732283472" right="0.31496062992125984" top="0.55118110236220474" bottom="0.55118110236220474"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tabColor rgb="FFFFFF00"/>
    <pageSetUpPr fitToPage="1"/>
  </sheetPr>
  <dimension ref="A1:K28"/>
  <sheetViews>
    <sheetView view="pageBreakPreview" topLeftCell="A10" zoomScaleSheetLayoutView="100" workbookViewId="0">
      <selection activeCell="G20" sqref="G20:J20"/>
    </sheetView>
  </sheetViews>
  <sheetFormatPr defaultColWidth="9.140625" defaultRowHeight="12.75"/>
  <cols>
    <col min="1" max="1" width="52" style="42" customWidth="1"/>
    <col min="2" max="2" width="11.7109375" style="42" customWidth="1"/>
    <col min="3" max="4" width="9.140625" style="42"/>
    <col min="5" max="5" width="12.140625" style="42" customWidth="1"/>
    <col min="6" max="6" width="12.7109375" style="42" customWidth="1"/>
    <col min="7" max="9" width="9.140625" style="42"/>
    <col min="10" max="10" width="14.5703125" style="42" customWidth="1"/>
    <col min="11" max="16384" width="9.140625" style="42"/>
  </cols>
  <sheetData>
    <row r="1" spans="1:11" ht="36.75" customHeight="1">
      <c r="A1" s="739" t="s">
        <v>294</v>
      </c>
      <c r="B1" s="739"/>
      <c r="C1" s="739"/>
      <c r="D1" s="739"/>
      <c r="E1" s="739"/>
      <c r="F1" s="739"/>
      <c r="G1" s="739"/>
      <c r="H1" s="739"/>
      <c r="I1" s="739"/>
      <c r="J1" s="739"/>
      <c r="K1" s="739"/>
    </row>
    <row r="2" spans="1:11" s="39" customFormat="1" ht="12.75" customHeight="1">
      <c r="A2" s="734" t="s">
        <v>255</v>
      </c>
      <c r="B2" s="734"/>
      <c r="C2" s="734"/>
      <c r="D2" s="734"/>
      <c r="E2" s="734"/>
      <c r="F2" s="734"/>
      <c r="G2" s="734"/>
      <c r="H2" s="734"/>
      <c r="I2" s="177"/>
      <c r="J2" s="177"/>
      <c r="K2" s="177"/>
    </row>
    <row r="3" spans="1:11">
      <c r="A3" s="785" t="s">
        <v>45</v>
      </c>
      <c r="B3" s="785"/>
      <c r="C3" s="785"/>
      <c r="D3" s="785"/>
      <c r="E3" s="785"/>
      <c r="F3" s="785"/>
      <c r="G3" s="785"/>
      <c r="H3" s="785"/>
      <c r="I3" s="785"/>
      <c r="J3" s="785"/>
    </row>
    <row r="4" spans="1:11">
      <c r="A4" s="183" t="s">
        <v>4</v>
      </c>
      <c r="B4" s="184"/>
      <c r="C4" s="184"/>
      <c r="D4" s="184"/>
      <c r="E4" s="184"/>
      <c r="F4" s="184"/>
      <c r="G4" s="184"/>
      <c r="H4" s="184"/>
      <c r="I4" s="184"/>
      <c r="J4" s="108"/>
    </row>
    <row r="5" spans="1:11">
      <c r="A5" s="838" t="s">
        <v>100</v>
      </c>
      <c r="B5" s="838"/>
      <c r="C5" s="838"/>
      <c r="D5" s="838"/>
      <c r="E5" s="838"/>
      <c r="F5" s="838"/>
      <c r="G5" s="838"/>
      <c r="H5" s="838"/>
      <c r="I5" s="838"/>
      <c r="J5" s="838"/>
    </row>
    <row r="6" spans="1:11">
      <c r="A6" s="855" t="s">
        <v>117</v>
      </c>
      <c r="B6" s="855"/>
      <c r="C6" s="855"/>
      <c r="D6" s="855"/>
      <c r="E6" s="855"/>
      <c r="F6" s="855"/>
      <c r="G6" s="855"/>
      <c r="H6" s="855"/>
      <c r="I6" s="855"/>
      <c r="J6" s="855"/>
    </row>
    <row r="7" spans="1:11">
      <c r="A7" s="838" t="s">
        <v>118</v>
      </c>
      <c r="B7" s="838"/>
      <c r="C7" s="838"/>
      <c r="D7" s="838"/>
      <c r="E7" s="838"/>
      <c r="F7" s="838"/>
      <c r="G7" s="838"/>
      <c r="H7" s="838"/>
      <c r="I7" s="838"/>
      <c r="J7" s="838"/>
    </row>
    <row r="8" spans="1:11">
      <c r="A8" s="838" t="s">
        <v>18</v>
      </c>
      <c r="B8" s="838"/>
      <c r="C8" s="838"/>
      <c r="D8" s="838"/>
      <c r="E8" s="838"/>
      <c r="F8" s="838"/>
      <c r="G8" s="838"/>
      <c r="H8" s="838"/>
      <c r="I8" s="838"/>
      <c r="J8" s="838"/>
    </row>
    <row r="9" spans="1:11">
      <c r="A9" s="785" t="s">
        <v>16</v>
      </c>
      <c r="B9" s="785"/>
      <c r="C9" s="785"/>
      <c r="D9" s="785"/>
      <c r="E9" s="785"/>
      <c r="F9" s="785"/>
      <c r="G9" s="785"/>
      <c r="H9" s="785"/>
      <c r="I9" s="785"/>
      <c r="J9" s="785"/>
    </row>
    <row r="10" spans="1:11" ht="16.5" customHeight="1">
      <c r="A10" s="736" t="s">
        <v>466</v>
      </c>
      <c r="B10" s="736"/>
      <c r="C10" s="736"/>
      <c r="D10" s="736"/>
      <c r="E10" s="736"/>
      <c r="F10" s="736"/>
      <c r="G10" s="736"/>
      <c r="H10" s="736"/>
      <c r="I10" s="736"/>
      <c r="J10" s="736"/>
    </row>
    <row r="11" spans="1:11" ht="43.5" customHeight="1">
      <c r="A11" s="50" t="s">
        <v>5</v>
      </c>
      <c r="B11" s="272" t="s">
        <v>1</v>
      </c>
      <c r="C11" s="271" t="s">
        <v>69</v>
      </c>
      <c r="D11" s="271" t="s">
        <v>70</v>
      </c>
      <c r="E11" s="271" t="s">
        <v>71</v>
      </c>
      <c r="F11" s="271" t="s">
        <v>72</v>
      </c>
      <c r="G11" s="812" t="s">
        <v>94</v>
      </c>
      <c r="H11" s="812"/>
      <c r="I11" s="812"/>
      <c r="J11" s="812"/>
    </row>
    <row r="12" spans="1:11" ht="38.25">
      <c r="A12" s="430" t="s">
        <v>384</v>
      </c>
      <c r="B12" s="28" t="s">
        <v>3</v>
      </c>
      <c r="C12" s="345">
        <v>4701.2</v>
      </c>
      <c r="D12" s="345">
        <v>4701.18</v>
      </c>
      <c r="E12" s="86">
        <f>D12-C12</f>
        <v>-1.9999999999527063E-2</v>
      </c>
      <c r="F12" s="22">
        <f>D12/C12*100</f>
        <v>99.999574576703836</v>
      </c>
      <c r="G12" s="894" t="s">
        <v>74</v>
      </c>
      <c r="H12" s="895"/>
      <c r="I12" s="895"/>
      <c r="J12" s="896"/>
    </row>
    <row r="13" spans="1:11" ht="14.25" customHeight="1">
      <c r="A13" s="430" t="s">
        <v>385</v>
      </c>
      <c r="B13" s="28" t="s">
        <v>3</v>
      </c>
      <c r="C13" s="345">
        <v>48660</v>
      </c>
      <c r="D13" s="345">
        <v>48659.839999999997</v>
      </c>
      <c r="E13" s="86">
        <f t="shared" ref="E13:E14" si="0">D13-C13</f>
        <v>-0.16000000000349246</v>
      </c>
      <c r="F13" s="22">
        <f t="shared" ref="F13:F14" si="1">D13/C13*100</f>
        <v>99.99967118783394</v>
      </c>
      <c r="G13" s="894" t="s">
        <v>151</v>
      </c>
      <c r="H13" s="895"/>
      <c r="I13" s="895"/>
      <c r="J13" s="896"/>
    </row>
    <row r="14" spans="1:11" ht="38.25" customHeight="1">
      <c r="A14" s="430" t="s">
        <v>386</v>
      </c>
      <c r="B14" s="28" t="s">
        <v>3</v>
      </c>
      <c r="C14" s="345">
        <v>22920.799999999999</v>
      </c>
      <c r="D14" s="345">
        <v>22899.01</v>
      </c>
      <c r="E14" s="86">
        <f t="shared" si="0"/>
        <v>-21.790000000000873</v>
      </c>
      <c r="F14" s="22">
        <f t="shared" si="1"/>
        <v>99.90493351017416</v>
      </c>
      <c r="G14" s="894" t="s">
        <v>151</v>
      </c>
      <c r="H14" s="895"/>
      <c r="I14" s="895"/>
      <c r="J14" s="896"/>
    </row>
    <row r="15" spans="1:11" ht="14.25" customHeight="1">
      <c r="A15" s="430" t="s">
        <v>465</v>
      </c>
      <c r="B15" s="28" t="s">
        <v>3</v>
      </c>
      <c r="C15" s="345">
        <v>12492</v>
      </c>
      <c r="D15" s="345">
        <v>12492</v>
      </c>
      <c r="E15" s="86">
        <f t="shared" ref="E15" si="2">D15-C15</f>
        <v>0</v>
      </c>
      <c r="F15" s="22">
        <f t="shared" ref="F15" si="3">D15/C15*100</f>
        <v>100</v>
      </c>
      <c r="G15" s="894" t="s">
        <v>78</v>
      </c>
      <c r="H15" s="895"/>
      <c r="I15" s="895"/>
      <c r="J15" s="896"/>
    </row>
    <row r="16" spans="1:11" ht="31.15" customHeight="1">
      <c r="A16" s="50" t="s">
        <v>6</v>
      </c>
      <c r="B16" s="294" t="s">
        <v>3</v>
      </c>
      <c r="C16" s="20">
        <f>SUM(C12:C15)</f>
        <v>88774</v>
      </c>
      <c r="D16" s="20">
        <f>SUM(D12:D15)</f>
        <v>88752.03</v>
      </c>
      <c r="E16" s="20">
        <f>SUM(E12:E15)</f>
        <v>-21.970000000003893</v>
      </c>
      <c r="F16" s="20">
        <v>100</v>
      </c>
      <c r="G16" s="856" t="s">
        <v>151</v>
      </c>
      <c r="H16" s="857"/>
      <c r="I16" s="857"/>
      <c r="J16" s="858"/>
    </row>
    <row r="17" spans="1:10">
      <c r="A17" s="50" t="s">
        <v>81</v>
      </c>
      <c r="B17" s="106"/>
      <c r="C17" s="85"/>
      <c r="D17" s="85"/>
      <c r="E17" s="85"/>
      <c r="F17" s="85"/>
      <c r="G17" s="876"/>
      <c r="H17" s="877"/>
      <c r="I17" s="877"/>
      <c r="J17" s="878"/>
    </row>
    <row r="18" spans="1:10" ht="66" customHeight="1">
      <c r="A18" s="92" t="s">
        <v>383</v>
      </c>
      <c r="B18" s="282" t="s">
        <v>123</v>
      </c>
      <c r="C18" s="318">
        <v>437</v>
      </c>
      <c r="D18" s="318">
        <v>437</v>
      </c>
      <c r="E18" s="22">
        <v>0</v>
      </c>
      <c r="F18" s="22">
        <v>100</v>
      </c>
      <c r="G18" s="894" t="s">
        <v>78</v>
      </c>
      <c r="H18" s="895"/>
      <c r="I18" s="895"/>
      <c r="J18" s="896"/>
    </row>
    <row r="19" spans="1:10" ht="38.25">
      <c r="A19" s="50" t="s">
        <v>2</v>
      </c>
      <c r="B19" s="272" t="s">
        <v>1</v>
      </c>
      <c r="C19" s="271" t="s">
        <v>69</v>
      </c>
      <c r="D19" s="271" t="s">
        <v>70</v>
      </c>
      <c r="E19" s="271" t="s">
        <v>71</v>
      </c>
      <c r="F19" s="271" t="s">
        <v>72</v>
      </c>
      <c r="G19" s="812" t="s">
        <v>94</v>
      </c>
      <c r="H19" s="812"/>
      <c r="I19" s="812"/>
      <c r="J19" s="812"/>
    </row>
    <row r="20" spans="1:10" ht="38.25">
      <c r="A20" s="430" t="s">
        <v>384</v>
      </c>
      <c r="B20" s="282" t="s">
        <v>134</v>
      </c>
      <c r="C20" s="431">
        <v>4</v>
      </c>
      <c r="D20" s="431">
        <v>4</v>
      </c>
      <c r="E20" s="676">
        <f t="shared" ref="E20" si="4">D20-C20</f>
        <v>0</v>
      </c>
      <c r="F20" s="676">
        <f t="shared" ref="F20:F23" si="5">D20/C20*100</f>
        <v>100</v>
      </c>
      <c r="G20" s="834" t="s">
        <v>78</v>
      </c>
      <c r="H20" s="834"/>
      <c r="I20" s="834"/>
      <c r="J20" s="834"/>
    </row>
    <row r="21" spans="1:10">
      <c r="A21" s="430" t="s">
        <v>385</v>
      </c>
      <c r="B21" s="580" t="s">
        <v>165</v>
      </c>
      <c r="C21" s="282">
        <v>6</v>
      </c>
      <c r="D21" s="282">
        <v>6</v>
      </c>
      <c r="E21" s="676">
        <v>0</v>
      </c>
      <c r="F21" s="676">
        <f t="shared" si="5"/>
        <v>100</v>
      </c>
      <c r="G21" s="834" t="s">
        <v>78</v>
      </c>
      <c r="H21" s="834"/>
      <c r="I21" s="834"/>
      <c r="J21" s="834"/>
    </row>
    <row r="22" spans="1:10" ht="32.25" customHeight="1">
      <c r="A22" s="430" t="s">
        <v>386</v>
      </c>
      <c r="B22" s="580" t="s">
        <v>165</v>
      </c>
      <c r="C22" s="431">
        <v>362</v>
      </c>
      <c r="D22" s="431">
        <v>362</v>
      </c>
      <c r="E22" s="676">
        <f t="shared" ref="E22" si="6">D22-C22</f>
        <v>0</v>
      </c>
      <c r="F22" s="676">
        <f t="shared" si="5"/>
        <v>100</v>
      </c>
      <c r="G22" s="834" t="s">
        <v>78</v>
      </c>
      <c r="H22" s="834"/>
      <c r="I22" s="834"/>
      <c r="J22" s="834"/>
    </row>
    <row r="23" spans="1:10">
      <c r="A23" s="430" t="s">
        <v>465</v>
      </c>
      <c r="B23" s="681" t="s">
        <v>123</v>
      </c>
      <c r="C23" s="2">
        <v>65</v>
      </c>
      <c r="D23" s="2">
        <v>65</v>
      </c>
      <c r="E23" s="583">
        <f>D23-C23</f>
        <v>0</v>
      </c>
      <c r="F23" s="583">
        <f t="shared" si="5"/>
        <v>100</v>
      </c>
      <c r="G23" s="834" t="s">
        <v>78</v>
      </c>
      <c r="H23" s="834"/>
      <c r="I23" s="834"/>
      <c r="J23" s="834"/>
    </row>
    <row r="25" spans="1:10" s="39" customFormat="1" ht="27" customHeight="1">
      <c r="A25" s="732" t="s">
        <v>411</v>
      </c>
      <c r="B25" s="732"/>
      <c r="C25" s="732"/>
      <c r="D25" s="732"/>
      <c r="E25" s="148"/>
      <c r="F25" s="148"/>
      <c r="G25" s="817" t="s">
        <v>219</v>
      </c>
      <c r="H25" s="817"/>
      <c r="I25" s="817"/>
      <c r="J25" s="817"/>
    </row>
    <row r="26" spans="1:10" s="39" customFormat="1" ht="12" customHeight="1">
      <c r="A26" s="567"/>
      <c r="B26" s="567"/>
      <c r="C26" s="567"/>
      <c r="D26" s="567"/>
      <c r="E26" s="148"/>
      <c r="F26" s="148"/>
      <c r="G26" s="578"/>
      <c r="H26" s="578"/>
      <c r="I26" s="578"/>
      <c r="J26" s="578"/>
    </row>
    <row r="27" spans="1:10" s="39" customFormat="1" ht="12.75" customHeight="1">
      <c r="A27" s="732" t="s">
        <v>410</v>
      </c>
      <c r="B27" s="732"/>
      <c r="C27" s="732"/>
      <c r="D27" s="732"/>
      <c r="E27" s="42"/>
      <c r="F27" s="42"/>
      <c r="G27" s="818" t="s">
        <v>296</v>
      </c>
      <c r="H27" s="818"/>
      <c r="I27" s="818"/>
      <c r="J27" s="818"/>
    </row>
    <row r="28" spans="1:10" s="39" customFormat="1" ht="11.25" customHeight="1">
      <c r="A28" s="42"/>
      <c r="B28" s="42"/>
      <c r="C28" s="42"/>
      <c r="D28" s="42"/>
      <c r="E28" s="42"/>
      <c r="F28" s="42"/>
      <c r="G28" s="42"/>
      <c r="H28" s="42"/>
    </row>
  </sheetData>
  <mergeCells count="26">
    <mergeCell ref="A1:K1"/>
    <mergeCell ref="G15:J15"/>
    <mergeCell ref="A25:D25"/>
    <mergeCell ref="G27:J27"/>
    <mergeCell ref="G25:J25"/>
    <mergeCell ref="A27:D27"/>
    <mergeCell ref="G19:J19"/>
    <mergeCell ref="G23:J23"/>
    <mergeCell ref="G22:J22"/>
    <mergeCell ref="G17:J17"/>
    <mergeCell ref="G20:J20"/>
    <mergeCell ref="G21:J21"/>
    <mergeCell ref="G18:J18"/>
    <mergeCell ref="A3:J3"/>
    <mergeCell ref="A9:J9"/>
    <mergeCell ref="A2:H2"/>
    <mergeCell ref="G16:J16"/>
    <mergeCell ref="A5:J5"/>
    <mergeCell ref="A6:J6"/>
    <mergeCell ref="A7:J7"/>
    <mergeCell ref="A8:J8"/>
    <mergeCell ref="A10:J10"/>
    <mergeCell ref="G11:J11"/>
    <mergeCell ref="G12:J12"/>
    <mergeCell ref="G13:J13"/>
    <mergeCell ref="G14:J14"/>
  </mergeCells>
  <pageMargins left="0.9055118110236221" right="0.31496062992125984" top="0.35433070866141736" bottom="0.15748031496062992" header="0.31496062992125984" footer="0.31496062992125984"/>
  <pageSetup paperSize="9" scale="91" orientation="landscape" r:id="rId1"/>
</worksheet>
</file>

<file path=xl/worksheets/sheet24.xml><?xml version="1.0" encoding="utf-8"?>
<worksheet xmlns="http://schemas.openxmlformats.org/spreadsheetml/2006/main" xmlns:r="http://schemas.openxmlformats.org/officeDocument/2006/relationships">
  <sheetPr>
    <tabColor rgb="FFFFFF00"/>
  </sheetPr>
  <dimension ref="A1:K33"/>
  <sheetViews>
    <sheetView view="pageBreakPreview" topLeftCell="A12" zoomScaleSheetLayoutView="100" workbookViewId="0">
      <selection activeCell="G23" sqref="G23"/>
    </sheetView>
  </sheetViews>
  <sheetFormatPr defaultColWidth="9.140625" defaultRowHeight="12.75"/>
  <cols>
    <col min="1" max="1" width="37.28515625" style="39" customWidth="1"/>
    <col min="2" max="2" width="10.7109375" style="39" customWidth="1"/>
    <col min="3" max="3" width="10.42578125" style="39" customWidth="1"/>
    <col min="4" max="4" width="8.42578125" style="39" customWidth="1"/>
    <col min="5" max="5" width="11.140625" style="39" customWidth="1"/>
    <col min="6" max="6" width="11.85546875" style="39" customWidth="1"/>
    <col min="7" max="7" width="41.140625" style="39" customWidth="1"/>
    <col min="8" max="8" width="57.5703125" style="39" customWidth="1"/>
    <col min="9" max="9" width="7.5703125" style="39" customWidth="1"/>
    <col min="10" max="10" width="9.5703125" style="39" customWidth="1"/>
    <col min="11" max="16384" width="9.140625" style="39"/>
  </cols>
  <sheetData>
    <row r="1" spans="1:11" ht="42.75" customHeight="1">
      <c r="A1" s="739" t="s">
        <v>294</v>
      </c>
      <c r="B1" s="739"/>
      <c r="C1" s="739"/>
      <c r="D1" s="739"/>
      <c r="E1" s="739"/>
      <c r="F1" s="739"/>
      <c r="G1" s="739"/>
      <c r="H1" s="195"/>
      <c r="I1" s="195"/>
      <c r="J1" s="195"/>
    </row>
    <row r="2" spans="1:11" ht="10.5" customHeight="1">
      <c r="A2" s="565"/>
      <c r="B2" s="565"/>
      <c r="C2" s="565"/>
      <c r="D2" s="565"/>
      <c r="E2" s="565"/>
      <c r="F2" s="565"/>
      <c r="G2" s="565"/>
      <c r="H2" s="195"/>
      <c r="I2" s="195"/>
      <c r="J2" s="195"/>
    </row>
    <row r="3" spans="1:11" ht="12.75" customHeight="1">
      <c r="A3" s="734" t="s">
        <v>255</v>
      </c>
      <c r="B3" s="734"/>
      <c r="C3" s="734"/>
      <c r="D3" s="734"/>
      <c r="E3" s="734"/>
      <c r="F3" s="734"/>
      <c r="G3" s="734"/>
      <c r="H3" s="734"/>
      <c r="I3" s="177"/>
      <c r="J3" s="177"/>
      <c r="K3" s="177"/>
    </row>
    <row r="4" spans="1:11">
      <c r="A4" s="735" t="s">
        <v>402</v>
      </c>
      <c r="B4" s="735"/>
      <c r="C4" s="735"/>
      <c r="D4" s="735"/>
      <c r="E4" s="735"/>
      <c r="F4" s="735"/>
      <c r="G4" s="735"/>
      <c r="H4" s="196"/>
      <c r="I4" s="196"/>
    </row>
    <row r="5" spans="1:11">
      <c r="A5" s="572" t="s">
        <v>4</v>
      </c>
      <c r="B5" s="51"/>
      <c r="C5" s="51"/>
      <c r="D5" s="51"/>
      <c r="E5" s="51"/>
      <c r="F5" s="51"/>
      <c r="G5" s="51"/>
      <c r="H5" s="51"/>
      <c r="I5" s="51"/>
    </row>
    <row r="6" spans="1:11">
      <c r="A6" s="746" t="s">
        <v>95</v>
      </c>
      <c r="B6" s="746"/>
      <c r="C6" s="746"/>
      <c r="D6" s="746"/>
      <c r="E6" s="746"/>
      <c r="F6" s="746"/>
      <c r="G6" s="746"/>
      <c r="H6" s="51"/>
      <c r="I6" s="51"/>
    </row>
    <row r="7" spans="1:11">
      <c r="A7" s="738" t="s">
        <v>96</v>
      </c>
      <c r="B7" s="738"/>
      <c r="C7" s="738"/>
      <c r="D7" s="738"/>
      <c r="E7" s="738"/>
      <c r="F7" s="738"/>
      <c r="G7" s="738"/>
      <c r="H7" s="51"/>
      <c r="I7" s="51"/>
    </row>
    <row r="8" spans="1:11">
      <c r="A8" s="746" t="s">
        <v>97</v>
      </c>
      <c r="B8" s="746"/>
      <c r="C8" s="746"/>
      <c r="D8" s="746"/>
      <c r="E8" s="746"/>
      <c r="F8" s="746"/>
      <c r="G8" s="746"/>
      <c r="H8" s="51"/>
      <c r="I8" s="51"/>
    </row>
    <row r="9" spans="1:11">
      <c r="A9" s="746" t="s">
        <v>98</v>
      </c>
      <c r="B9" s="746"/>
      <c r="C9" s="746"/>
      <c r="D9" s="746"/>
      <c r="E9" s="746"/>
      <c r="F9" s="746"/>
      <c r="G9" s="746"/>
      <c r="H9" s="51"/>
      <c r="I9" s="51"/>
    </row>
    <row r="10" spans="1:11">
      <c r="A10" s="769" t="s">
        <v>19</v>
      </c>
      <c r="B10" s="769"/>
      <c r="C10" s="769"/>
      <c r="D10" s="769"/>
      <c r="E10" s="769"/>
      <c r="F10" s="769"/>
      <c r="G10" s="769"/>
      <c r="H10" s="197"/>
      <c r="I10" s="197"/>
    </row>
    <row r="11" spans="1:11" ht="30" customHeight="1">
      <c r="A11" s="737" t="s">
        <v>274</v>
      </c>
      <c r="B11" s="737"/>
      <c r="C11" s="737"/>
      <c r="D11" s="737"/>
      <c r="E11" s="737"/>
      <c r="F11" s="737"/>
      <c r="G11" s="737"/>
      <c r="H11" s="570"/>
      <c r="I11" s="570"/>
    </row>
    <row r="12" spans="1:11" ht="38.25">
      <c r="A12" s="50" t="s">
        <v>5</v>
      </c>
      <c r="B12" s="339" t="s">
        <v>1</v>
      </c>
      <c r="C12" s="568" t="s">
        <v>69</v>
      </c>
      <c r="D12" s="568" t="s">
        <v>70</v>
      </c>
      <c r="E12" s="568" t="s">
        <v>71</v>
      </c>
      <c r="F12" s="568" t="s">
        <v>72</v>
      </c>
      <c r="G12" s="568" t="s">
        <v>73</v>
      </c>
      <c r="H12" s="618">
        <v>112896</v>
      </c>
    </row>
    <row r="13" spans="1:11">
      <c r="A13" s="321" t="s">
        <v>468</v>
      </c>
      <c r="B13" s="339" t="s">
        <v>3</v>
      </c>
      <c r="C13" s="33">
        <v>40579.728000000003</v>
      </c>
      <c r="D13" s="33">
        <v>40579.728000000003</v>
      </c>
      <c r="E13" s="22">
        <f>D13-C13</f>
        <v>0</v>
      </c>
      <c r="F13" s="38">
        <f>D13/C13*100</f>
        <v>100</v>
      </c>
      <c r="G13" s="52" t="s">
        <v>78</v>
      </c>
      <c r="H13" s="619">
        <v>2556400</v>
      </c>
    </row>
    <row r="14" spans="1:11">
      <c r="A14" s="321" t="s">
        <v>469</v>
      </c>
      <c r="B14" s="339" t="s">
        <v>3</v>
      </c>
      <c r="C14" s="33">
        <v>14574.831</v>
      </c>
      <c r="D14" s="33">
        <v>14574.831</v>
      </c>
      <c r="E14" s="22">
        <f t="shared" ref="E14:E17" si="0">D14-C14</f>
        <v>0</v>
      </c>
      <c r="F14" s="38">
        <f t="shared" ref="F14:F17" si="1">D14/C14*100</f>
        <v>100</v>
      </c>
      <c r="G14" s="52" t="s">
        <v>78</v>
      </c>
      <c r="H14" s="618">
        <v>400700</v>
      </c>
    </row>
    <row r="15" spans="1:11">
      <c r="A15" s="321" t="s">
        <v>404</v>
      </c>
      <c r="B15" s="339" t="s">
        <v>3</v>
      </c>
      <c r="C15" s="33">
        <v>946.43399999999997</v>
      </c>
      <c r="D15" s="33">
        <v>946.43399999999997</v>
      </c>
      <c r="E15" s="22">
        <f t="shared" ref="E15" si="2">D15-C15</f>
        <v>0</v>
      </c>
      <c r="F15" s="38">
        <f t="shared" ref="F15" si="3">D15/C15*100</f>
        <v>100</v>
      </c>
      <c r="G15" s="52" t="s">
        <v>78</v>
      </c>
      <c r="H15" s="618">
        <v>3316300</v>
      </c>
    </row>
    <row r="16" spans="1:11">
      <c r="A16" s="321" t="s">
        <v>470</v>
      </c>
      <c r="B16" s="339" t="s">
        <v>3</v>
      </c>
      <c r="C16" s="33">
        <v>3703.3220000000001</v>
      </c>
      <c r="D16" s="33">
        <v>3703.3220000000001</v>
      </c>
      <c r="E16" s="22">
        <f t="shared" si="0"/>
        <v>0</v>
      </c>
      <c r="F16" s="38">
        <f t="shared" si="1"/>
        <v>100</v>
      </c>
      <c r="G16" s="52" t="s">
        <v>78</v>
      </c>
      <c r="H16" s="618">
        <v>926200</v>
      </c>
    </row>
    <row r="17" spans="1:11">
      <c r="A17" s="73" t="s">
        <v>406</v>
      </c>
      <c r="B17" s="339" t="s">
        <v>3</v>
      </c>
      <c r="C17" s="33">
        <v>9276.7999999999993</v>
      </c>
      <c r="D17" s="33">
        <v>9276.7999999999993</v>
      </c>
      <c r="E17" s="22">
        <f t="shared" si="0"/>
        <v>0</v>
      </c>
      <c r="F17" s="38">
        <f t="shared" si="1"/>
        <v>100</v>
      </c>
      <c r="G17" s="52"/>
      <c r="H17" s="618">
        <v>319400</v>
      </c>
    </row>
    <row r="18" spans="1:11" s="53" customFormat="1" ht="13.5" customHeight="1">
      <c r="A18" s="50" t="s">
        <v>6</v>
      </c>
      <c r="B18" s="568" t="s">
        <v>3</v>
      </c>
      <c r="C18" s="87">
        <f>SUM(C13:C17)</f>
        <v>69081.115000000005</v>
      </c>
      <c r="D18" s="87">
        <f t="shared" ref="D18:E18" si="4">SUM(D13:D17)</f>
        <v>69081.115000000005</v>
      </c>
      <c r="E18" s="87">
        <f t="shared" si="4"/>
        <v>0</v>
      </c>
      <c r="F18" s="20">
        <f>F13</f>
        <v>100</v>
      </c>
      <c r="G18" s="52" t="s">
        <v>78</v>
      </c>
      <c r="H18" s="620">
        <v>1644875</v>
      </c>
    </row>
    <row r="19" spans="1:11" s="53" customFormat="1">
      <c r="A19" s="740" t="s">
        <v>2</v>
      </c>
      <c r="B19" s="742" t="s">
        <v>1</v>
      </c>
      <c r="C19" s="740" t="s">
        <v>69</v>
      </c>
      <c r="D19" s="740" t="s">
        <v>70</v>
      </c>
      <c r="E19" s="740" t="s">
        <v>71</v>
      </c>
      <c r="F19" s="740" t="s">
        <v>72</v>
      </c>
      <c r="G19" s="740" t="s">
        <v>73</v>
      </c>
    </row>
    <row r="20" spans="1:11" s="53" customFormat="1">
      <c r="A20" s="741"/>
      <c r="B20" s="742"/>
      <c r="C20" s="741"/>
      <c r="D20" s="741"/>
      <c r="E20" s="741"/>
      <c r="F20" s="741"/>
      <c r="G20" s="741"/>
    </row>
    <row r="21" spans="1:11" s="53" customFormat="1" ht="25.5">
      <c r="A21" s="436" t="s">
        <v>467</v>
      </c>
      <c r="B21" s="2" t="s">
        <v>11</v>
      </c>
      <c r="C21" s="437">
        <v>2047</v>
      </c>
      <c r="D21" s="437">
        <v>2047</v>
      </c>
      <c r="E21" s="181">
        <f t="shared" ref="E21" si="5">D21-C21</f>
        <v>0</v>
      </c>
      <c r="F21" s="38">
        <v>100</v>
      </c>
      <c r="G21" s="22" t="s">
        <v>78</v>
      </c>
    </row>
    <row r="22" spans="1:11">
      <c r="A22" s="469"/>
      <c r="B22" s="574"/>
      <c r="C22" s="47"/>
      <c r="D22" s="23"/>
      <c r="E22" s="574"/>
      <c r="F22" s="574"/>
      <c r="G22" s="574"/>
    </row>
    <row r="23" spans="1:11" ht="38.25">
      <c r="A23" s="566" t="s">
        <v>2</v>
      </c>
      <c r="B23" s="568" t="s">
        <v>1</v>
      </c>
      <c r="C23" s="568" t="s">
        <v>69</v>
      </c>
      <c r="D23" s="568" t="s">
        <v>70</v>
      </c>
      <c r="E23" s="568" t="s">
        <v>71</v>
      </c>
      <c r="F23" s="568" t="s">
        <v>72</v>
      </c>
      <c r="G23" s="568" t="s">
        <v>73</v>
      </c>
    </row>
    <row r="24" spans="1:11">
      <c r="A24" s="73" t="s">
        <v>471</v>
      </c>
      <c r="B24" s="339" t="s">
        <v>123</v>
      </c>
      <c r="C24" s="27">
        <v>343896</v>
      </c>
      <c r="D24" s="27">
        <v>343896</v>
      </c>
      <c r="E24" s="582">
        <f t="shared" ref="E24:E26" si="6">D24-C24</f>
        <v>0</v>
      </c>
      <c r="F24" s="38">
        <f t="shared" ref="F24:F26" si="7">D24/C24*100</f>
        <v>100</v>
      </c>
      <c r="G24" s="52" t="s">
        <v>78</v>
      </c>
    </row>
    <row r="25" spans="1:11">
      <c r="A25" s="321" t="s">
        <v>472</v>
      </c>
      <c r="B25" s="339" t="s">
        <v>123</v>
      </c>
      <c r="C25" s="27">
        <v>163121</v>
      </c>
      <c r="D25" s="27">
        <v>163121</v>
      </c>
      <c r="E25" s="582">
        <f t="shared" si="6"/>
        <v>0</v>
      </c>
      <c r="F25" s="38">
        <f t="shared" si="7"/>
        <v>100</v>
      </c>
      <c r="G25" s="52" t="s">
        <v>78</v>
      </c>
    </row>
    <row r="26" spans="1:11">
      <c r="A26" s="321" t="s">
        <v>405</v>
      </c>
      <c r="B26" s="339" t="s">
        <v>403</v>
      </c>
      <c r="C26" s="27">
        <v>407.6</v>
      </c>
      <c r="D26" s="27">
        <v>407.6</v>
      </c>
      <c r="E26" s="582">
        <f t="shared" si="6"/>
        <v>0</v>
      </c>
      <c r="F26" s="38">
        <f t="shared" si="7"/>
        <v>100</v>
      </c>
      <c r="G26" s="52" t="s">
        <v>78</v>
      </c>
    </row>
    <row r="27" spans="1:11">
      <c r="A27" s="321" t="s">
        <v>473</v>
      </c>
      <c r="B27" s="681" t="s">
        <v>123</v>
      </c>
      <c r="C27" s="22">
        <v>19</v>
      </c>
      <c r="D27" s="22">
        <v>19</v>
      </c>
      <c r="E27" s="582">
        <f>D27-C27</f>
        <v>0</v>
      </c>
      <c r="F27" s="38">
        <f>D27/C27*100</f>
        <v>100</v>
      </c>
      <c r="G27" s="52" t="s">
        <v>78</v>
      </c>
    </row>
    <row r="28" spans="1:11">
      <c r="A28" s="73" t="s">
        <v>406</v>
      </c>
      <c r="B28" s="580" t="s">
        <v>134</v>
      </c>
      <c r="C28" s="22">
        <v>7</v>
      </c>
      <c r="D28" s="22">
        <v>7</v>
      </c>
      <c r="E28" s="22">
        <f>D28-C28</f>
        <v>0</v>
      </c>
      <c r="F28" s="52">
        <f>D28/C28*100</f>
        <v>100</v>
      </c>
      <c r="G28" s="52" t="s">
        <v>78</v>
      </c>
    </row>
    <row r="29" spans="1:11">
      <c r="A29" s="158"/>
      <c r="B29" s="127"/>
      <c r="C29" s="125"/>
      <c r="D29" s="125"/>
      <c r="E29" s="125"/>
      <c r="F29" s="156"/>
      <c r="G29" s="517"/>
    </row>
    <row r="30" spans="1:11" s="42" customFormat="1" ht="26.25" customHeight="1">
      <c r="A30" s="732" t="s">
        <v>411</v>
      </c>
      <c r="B30" s="732"/>
      <c r="C30" s="732"/>
      <c r="D30" s="732"/>
      <c r="E30" s="148"/>
      <c r="F30" s="148"/>
      <c r="G30" s="674" t="s">
        <v>219</v>
      </c>
      <c r="H30" s="205"/>
      <c r="I30" s="205"/>
      <c r="J30" s="205"/>
      <c r="K30" s="205"/>
    </row>
    <row r="31" spans="1:11" s="42" customFormat="1">
      <c r="A31" s="567"/>
      <c r="B31" s="567"/>
      <c r="C31" s="567"/>
      <c r="D31" s="567"/>
      <c r="E31" s="174"/>
      <c r="G31" s="674"/>
      <c r="H31" s="578"/>
      <c r="I31" s="578"/>
      <c r="J31" s="578"/>
    </row>
    <row r="32" spans="1:11">
      <c r="A32" s="732" t="s">
        <v>410</v>
      </c>
      <c r="B32" s="732"/>
      <c r="C32" s="732"/>
      <c r="D32" s="732"/>
      <c r="E32" s="42"/>
      <c r="F32" s="42"/>
      <c r="G32" s="675" t="s">
        <v>296</v>
      </c>
      <c r="H32" s="346"/>
      <c r="I32" s="346"/>
      <c r="J32" s="346"/>
      <c r="K32" s="205"/>
    </row>
    <row r="33" spans="1:8">
      <c r="A33" s="42"/>
      <c r="B33" s="42"/>
      <c r="C33" s="42"/>
      <c r="D33" s="42"/>
      <c r="E33" s="42"/>
      <c r="F33" s="42"/>
      <c r="G33" s="470"/>
      <c r="H33" s="42"/>
    </row>
  </sheetData>
  <mergeCells count="18">
    <mergeCell ref="A9:G9"/>
    <mergeCell ref="A10:G10"/>
    <mergeCell ref="A11:G11"/>
    <mergeCell ref="A30:D30"/>
    <mergeCell ref="A32:D32"/>
    <mergeCell ref="A19:A20"/>
    <mergeCell ref="B19:B20"/>
    <mergeCell ref="C19:C20"/>
    <mergeCell ref="D19:D20"/>
    <mergeCell ref="E19:E20"/>
    <mergeCell ref="F19:F20"/>
    <mergeCell ref="G19:G20"/>
    <mergeCell ref="A8:G8"/>
    <mergeCell ref="A1:G1"/>
    <mergeCell ref="A3:H3"/>
    <mergeCell ref="A4:G4"/>
    <mergeCell ref="A6:G6"/>
    <mergeCell ref="A7:G7"/>
  </mergeCells>
  <pageMargins left="0.70866141732283472" right="0.70866141732283472" top="0.55118110236220474" bottom="0.55118110236220474" header="0.31496062992125984" footer="0.31496062992125984"/>
  <pageSetup paperSize="9" scale="97" orientation="landscape" verticalDpi="0" r:id="rId1"/>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rgb="FFFFFF00"/>
  </sheetPr>
  <dimension ref="A1:K28"/>
  <sheetViews>
    <sheetView tabSelected="1" view="pageBreakPreview" topLeftCell="A7" zoomScale="90" zoomScaleSheetLayoutView="90" workbookViewId="0">
      <selection activeCell="D23" sqref="D23"/>
    </sheetView>
  </sheetViews>
  <sheetFormatPr defaultColWidth="9.140625" defaultRowHeight="12.75"/>
  <cols>
    <col min="1" max="1" width="46.42578125" style="39" customWidth="1"/>
    <col min="2" max="2" width="10.7109375" style="39" customWidth="1"/>
    <col min="3" max="3" width="9.7109375" style="39" customWidth="1"/>
    <col min="4" max="4" width="8.42578125" style="39" customWidth="1"/>
    <col min="5" max="5" width="8.7109375" style="39" customWidth="1"/>
    <col min="6" max="6" width="11.85546875" style="39" customWidth="1"/>
    <col min="7" max="7" width="41.140625" style="39" customWidth="1"/>
    <col min="8" max="8" width="50.5703125" style="39" customWidth="1"/>
    <col min="9" max="9" width="7.5703125" style="39" customWidth="1"/>
    <col min="10" max="10" width="9.5703125" style="39" customWidth="1"/>
    <col min="11" max="16384" width="9.140625" style="39"/>
  </cols>
  <sheetData>
    <row r="1" spans="1:11" ht="42.75" customHeight="1">
      <c r="A1" s="739" t="s">
        <v>294</v>
      </c>
      <c r="B1" s="739"/>
      <c r="C1" s="739"/>
      <c r="D1" s="739"/>
      <c r="E1" s="739"/>
      <c r="F1" s="739"/>
      <c r="G1" s="739"/>
      <c r="H1" s="195"/>
      <c r="I1" s="195"/>
      <c r="J1" s="195"/>
    </row>
    <row r="2" spans="1:11" ht="15.75" customHeight="1">
      <c r="A2" s="160"/>
      <c r="B2" s="160"/>
      <c r="C2" s="160"/>
      <c r="D2" s="160"/>
      <c r="E2" s="160"/>
      <c r="F2" s="160"/>
      <c r="G2" s="160"/>
      <c r="H2" s="195"/>
      <c r="I2" s="195"/>
      <c r="J2" s="195"/>
    </row>
    <row r="3" spans="1:11" ht="12.75" customHeight="1">
      <c r="A3" s="734" t="s">
        <v>255</v>
      </c>
      <c r="B3" s="734"/>
      <c r="C3" s="734"/>
      <c r="D3" s="734"/>
      <c r="E3" s="734"/>
      <c r="F3" s="734"/>
      <c r="G3" s="734"/>
      <c r="H3" s="734"/>
      <c r="I3" s="177"/>
      <c r="J3" s="177"/>
      <c r="K3" s="177"/>
    </row>
    <row r="4" spans="1:11">
      <c r="A4" s="735" t="s">
        <v>273</v>
      </c>
      <c r="B4" s="735"/>
      <c r="C4" s="735"/>
      <c r="D4" s="735"/>
      <c r="E4" s="735"/>
      <c r="F4" s="735"/>
      <c r="G4" s="735"/>
      <c r="H4" s="196"/>
      <c r="I4" s="196"/>
    </row>
    <row r="5" spans="1:11">
      <c r="A5" s="138" t="s">
        <v>4</v>
      </c>
      <c r="B5" s="51"/>
      <c r="C5" s="51"/>
      <c r="D5" s="51"/>
      <c r="E5" s="51"/>
      <c r="F5" s="51"/>
      <c r="G5" s="51"/>
      <c r="H5" s="51"/>
      <c r="I5" s="51"/>
    </row>
    <row r="6" spans="1:11">
      <c r="A6" s="746" t="s">
        <v>95</v>
      </c>
      <c r="B6" s="746"/>
      <c r="C6" s="746"/>
      <c r="D6" s="746"/>
      <c r="E6" s="746"/>
      <c r="F6" s="746"/>
      <c r="G6" s="746"/>
      <c r="H6" s="51"/>
      <c r="I6" s="51"/>
    </row>
    <row r="7" spans="1:11">
      <c r="A7" s="738" t="s">
        <v>96</v>
      </c>
      <c r="B7" s="738"/>
      <c r="C7" s="738"/>
      <c r="D7" s="738"/>
      <c r="E7" s="738"/>
      <c r="F7" s="738"/>
      <c r="G7" s="738"/>
      <c r="H7" s="51"/>
      <c r="I7" s="51"/>
    </row>
    <row r="8" spans="1:11">
      <c r="A8" s="746" t="s">
        <v>97</v>
      </c>
      <c r="B8" s="746"/>
      <c r="C8" s="746"/>
      <c r="D8" s="746"/>
      <c r="E8" s="746"/>
      <c r="F8" s="746"/>
      <c r="G8" s="746"/>
      <c r="H8" s="51"/>
      <c r="I8" s="51"/>
    </row>
    <row r="9" spans="1:11">
      <c r="A9" s="746" t="s">
        <v>98</v>
      </c>
      <c r="B9" s="746"/>
      <c r="C9" s="746"/>
      <c r="D9" s="746"/>
      <c r="E9" s="746"/>
      <c r="F9" s="746"/>
      <c r="G9" s="746"/>
      <c r="H9" s="51"/>
      <c r="I9" s="51"/>
    </row>
    <row r="10" spans="1:11">
      <c r="A10" s="769" t="s">
        <v>19</v>
      </c>
      <c r="B10" s="769"/>
      <c r="C10" s="769"/>
      <c r="D10" s="769"/>
      <c r="E10" s="769"/>
      <c r="F10" s="769"/>
      <c r="G10" s="769"/>
      <c r="H10" s="197"/>
      <c r="I10" s="197"/>
    </row>
    <row r="11" spans="1:11" ht="30" customHeight="1">
      <c r="A11" s="737" t="s">
        <v>274</v>
      </c>
      <c r="B11" s="737"/>
      <c r="C11" s="737"/>
      <c r="D11" s="737"/>
      <c r="E11" s="737"/>
      <c r="F11" s="737"/>
      <c r="G11" s="737"/>
      <c r="H11" s="137"/>
      <c r="I11" s="137"/>
    </row>
    <row r="12" spans="1:11">
      <c r="A12" s="5"/>
    </row>
    <row r="13" spans="1:11" ht="38.25">
      <c r="A13" s="50" t="s">
        <v>5</v>
      </c>
      <c r="B13" s="140" t="s">
        <v>1</v>
      </c>
      <c r="C13" s="139" t="s">
        <v>69</v>
      </c>
      <c r="D13" s="139" t="s">
        <v>70</v>
      </c>
      <c r="E13" s="139" t="s">
        <v>71</v>
      </c>
      <c r="F13" s="139" t="s">
        <v>72</v>
      </c>
      <c r="G13" s="139" t="s">
        <v>73</v>
      </c>
      <c r="H13" s="584"/>
    </row>
    <row r="14" spans="1:11" ht="25.5">
      <c r="A14" s="623" t="s">
        <v>475</v>
      </c>
      <c r="B14" s="140" t="s">
        <v>3</v>
      </c>
      <c r="C14" s="33">
        <v>49104</v>
      </c>
      <c r="D14" s="86">
        <v>49104</v>
      </c>
      <c r="E14" s="22">
        <f>D14-C14</f>
        <v>0</v>
      </c>
      <c r="F14" s="38">
        <f>D14/C14*100</f>
        <v>100</v>
      </c>
      <c r="G14" s="52" t="s">
        <v>78</v>
      </c>
    </row>
    <row r="15" spans="1:11" ht="25.5">
      <c r="A15" s="624" t="s">
        <v>474</v>
      </c>
      <c r="B15" s="339" t="s">
        <v>3</v>
      </c>
      <c r="C15" s="33">
        <v>24000</v>
      </c>
      <c r="D15" s="86">
        <v>24000</v>
      </c>
      <c r="E15" s="22">
        <f t="shared" ref="E15:E16" si="0">D15-C15</f>
        <v>0</v>
      </c>
      <c r="F15" s="38">
        <f t="shared" ref="F15:F16" si="1">D15/C15*100</f>
        <v>100</v>
      </c>
      <c r="G15" s="52" t="s">
        <v>78</v>
      </c>
    </row>
    <row r="16" spans="1:11" ht="25.5">
      <c r="A16" s="623" t="s">
        <v>407</v>
      </c>
      <c r="B16" s="339" t="s">
        <v>3</v>
      </c>
      <c r="C16" s="33">
        <v>12499</v>
      </c>
      <c r="D16" s="86">
        <v>12499</v>
      </c>
      <c r="E16" s="22">
        <f t="shared" si="0"/>
        <v>0</v>
      </c>
      <c r="F16" s="38">
        <f t="shared" si="1"/>
        <v>100</v>
      </c>
      <c r="G16" s="52" t="s">
        <v>78</v>
      </c>
    </row>
    <row r="17" spans="1:11" s="53" customFormat="1" ht="25.5">
      <c r="A17" s="50" t="s">
        <v>6</v>
      </c>
      <c r="B17" s="139" t="s">
        <v>3</v>
      </c>
      <c r="C17" s="87">
        <f>SUM(C14:C16)</f>
        <v>85603</v>
      </c>
      <c r="D17" s="87">
        <f>SUM(D14:D16)</f>
        <v>85603</v>
      </c>
      <c r="E17" s="20">
        <f>E14</f>
        <v>0</v>
      </c>
      <c r="F17" s="20">
        <f>F14</f>
        <v>100</v>
      </c>
      <c r="G17" s="420" t="s">
        <v>78</v>
      </c>
    </row>
    <row r="18" spans="1:11">
      <c r="A18" s="145"/>
      <c r="B18" s="155"/>
      <c r="C18" s="47"/>
      <c r="D18" s="23"/>
      <c r="E18" s="155"/>
      <c r="F18" s="155"/>
      <c r="G18" s="155"/>
    </row>
    <row r="19" spans="1:11" ht="38.25">
      <c r="A19" s="136" t="s">
        <v>2</v>
      </c>
      <c r="B19" s="139" t="s">
        <v>1</v>
      </c>
      <c r="C19" s="139" t="s">
        <v>69</v>
      </c>
      <c r="D19" s="139" t="s">
        <v>70</v>
      </c>
      <c r="E19" s="139" t="s">
        <v>71</v>
      </c>
      <c r="F19" s="139" t="s">
        <v>72</v>
      </c>
      <c r="G19" s="139" t="s">
        <v>73</v>
      </c>
    </row>
    <row r="20" spans="1:11">
      <c r="A20" s="621" t="s">
        <v>408</v>
      </c>
      <c r="B20" s="580" t="s">
        <v>123</v>
      </c>
      <c r="C20" s="339">
        <v>7920</v>
      </c>
      <c r="D20" s="339">
        <v>7920</v>
      </c>
      <c r="E20" s="582">
        <f t="shared" ref="E20:E21" si="2">D20-C20</f>
        <v>0</v>
      </c>
      <c r="F20" s="38">
        <f t="shared" ref="F20:F21" si="3">D20/C20*100</f>
        <v>100</v>
      </c>
      <c r="G20" s="52" t="s">
        <v>78</v>
      </c>
    </row>
    <row r="21" spans="1:11" ht="25.5">
      <c r="A21" s="624" t="s">
        <v>474</v>
      </c>
      <c r="B21" s="580" t="s">
        <v>11</v>
      </c>
      <c r="C21" s="339">
        <v>24</v>
      </c>
      <c r="D21" s="339">
        <v>24</v>
      </c>
      <c r="E21" s="582">
        <f t="shared" si="2"/>
        <v>0</v>
      </c>
      <c r="F21" s="38">
        <f t="shared" si="3"/>
        <v>100</v>
      </c>
      <c r="G21" s="52" t="s">
        <v>78</v>
      </c>
    </row>
    <row r="22" spans="1:11" ht="25.5">
      <c r="A22" s="622" t="s">
        <v>275</v>
      </c>
      <c r="B22" s="580" t="s">
        <v>11</v>
      </c>
      <c r="C22" s="22">
        <v>25231</v>
      </c>
      <c r="D22" s="22">
        <v>29974</v>
      </c>
      <c r="E22" s="582">
        <f>D22-C22</f>
        <v>4743</v>
      </c>
      <c r="F22" s="38">
        <f>D22/C22*100</f>
        <v>118.79830367405175</v>
      </c>
      <c r="G22" s="282" t="s">
        <v>138</v>
      </c>
    </row>
    <row r="23" spans="1:11">
      <c r="A23" s="158"/>
      <c r="B23" s="127"/>
      <c r="C23" s="125"/>
      <c r="D23" s="125"/>
      <c r="E23" s="125"/>
      <c r="F23" s="156"/>
      <c r="G23" s="517"/>
    </row>
    <row r="24" spans="1:11" s="42" customFormat="1" ht="24.75" customHeight="1">
      <c r="A24" s="732" t="s">
        <v>411</v>
      </c>
      <c r="B24" s="732"/>
      <c r="C24" s="732"/>
      <c r="D24" s="732"/>
      <c r="E24" s="148"/>
      <c r="F24" s="148"/>
      <c r="G24" s="578" t="s">
        <v>219</v>
      </c>
      <c r="H24" s="205"/>
      <c r="I24" s="205"/>
      <c r="J24" s="205"/>
      <c r="K24" s="205"/>
    </row>
    <row r="25" spans="1:11" s="42" customFormat="1" ht="15">
      <c r="A25" s="567"/>
      <c r="B25" s="567"/>
      <c r="C25" s="567"/>
      <c r="D25" s="567"/>
      <c r="E25" s="148"/>
      <c r="F25" s="148"/>
      <c r="G25" s="578"/>
      <c r="H25" s="456"/>
    </row>
    <row r="26" spans="1:11">
      <c r="A26" s="763" t="s">
        <v>132</v>
      </c>
      <c r="B26" s="763"/>
      <c r="C26" s="763"/>
      <c r="D26" s="763"/>
      <c r="E26" s="42"/>
      <c r="F26" s="42"/>
      <c r="G26" s="578" t="s">
        <v>272</v>
      </c>
      <c r="H26" s="205"/>
      <c r="I26" s="205"/>
      <c r="J26" s="205"/>
      <c r="K26" s="205"/>
    </row>
    <row r="27" spans="1:11">
      <c r="A27" s="571"/>
      <c r="B27" s="571"/>
      <c r="C27" s="571"/>
      <c r="D27" s="571"/>
      <c r="E27" s="42"/>
      <c r="F27" s="42"/>
      <c r="G27" s="578"/>
      <c r="H27" s="42"/>
    </row>
    <row r="28" spans="1:11" ht="16.5" customHeight="1">
      <c r="A28" s="732" t="s">
        <v>410</v>
      </c>
      <c r="B28" s="732"/>
      <c r="C28" s="732"/>
      <c r="D28" s="732"/>
      <c r="E28" s="40"/>
      <c r="F28" s="40"/>
      <c r="G28" s="579" t="s">
        <v>296</v>
      </c>
      <c r="H28" s="346"/>
      <c r="I28" s="346"/>
      <c r="J28" s="346"/>
      <c r="K28" s="346"/>
    </row>
  </sheetData>
  <mergeCells count="12">
    <mergeCell ref="A28:D28"/>
    <mergeCell ref="A11:G11"/>
    <mergeCell ref="A24:D24"/>
    <mergeCell ref="A6:G6"/>
    <mergeCell ref="A8:G8"/>
    <mergeCell ref="A9:G9"/>
    <mergeCell ref="A26:D26"/>
    <mergeCell ref="A1:G1"/>
    <mergeCell ref="A4:G4"/>
    <mergeCell ref="A7:G7"/>
    <mergeCell ref="A10:G10"/>
    <mergeCell ref="A3:H3"/>
  </mergeCells>
  <pageMargins left="0.70866141732283472" right="0.31496062992125984" top="0.35433070866141736" bottom="0.15748031496062992"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dimension ref="A1:B17"/>
  <sheetViews>
    <sheetView zoomScale="120" zoomScaleNormal="120" workbookViewId="0">
      <selection activeCell="G12" sqref="G12"/>
    </sheetView>
  </sheetViews>
  <sheetFormatPr defaultRowHeight="12.75"/>
  <sheetData>
    <row r="1" spans="1:2">
      <c r="A1">
        <v>37076.262999999999</v>
      </c>
    </row>
    <row r="2" spans="1:2">
      <c r="A2">
        <v>30599.200000000001</v>
      </c>
    </row>
    <row r="3" spans="1:2">
      <c r="A3">
        <v>30914</v>
      </c>
    </row>
    <row r="4" spans="1:2">
      <c r="A4">
        <v>58656</v>
      </c>
    </row>
    <row r="5" spans="1:2">
      <c r="A5">
        <v>67697.279999999999</v>
      </c>
    </row>
    <row r="6" spans="1:2">
      <c r="A6">
        <v>40680</v>
      </c>
    </row>
    <row r="7" spans="1:2">
      <c r="A7">
        <v>28407</v>
      </c>
    </row>
    <row r="8" spans="1:2">
      <c r="A8">
        <v>54704</v>
      </c>
    </row>
    <row r="9" spans="1:2">
      <c r="A9">
        <v>4853.5200000000004</v>
      </c>
    </row>
    <row r="10" spans="1:2">
      <c r="A10">
        <v>27578.526000000002</v>
      </c>
    </row>
    <row r="11" spans="1:2">
      <c r="A11">
        <v>34494.544000000002</v>
      </c>
    </row>
    <row r="12" spans="1:2">
      <c r="B12">
        <v>415660.33299999998</v>
      </c>
    </row>
    <row r="15" spans="1:2">
      <c r="A15">
        <v>12063.72</v>
      </c>
    </row>
    <row r="16" spans="1:2">
      <c r="A16">
        <v>5438.0479999999998</v>
      </c>
    </row>
    <row r="17" spans="1:1">
      <c r="A17">
        <v>1077.0730000000001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pageSetUpPr fitToPage="1"/>
  </sheetPr>
  <dimension ref="A1:K80"/>
  <sheetViews>
    <sheetView view="pageBreakPreview" topLeftCell="A26" zoomScale="90" zoomScaleSheetLayoutView="90" workbookViewId="0">
      <selection activeCell="D37" sqref="D37"/>
    </sheetView>
  </sheetViews>
  <sheetFormatPr defaultRowHeight="12.75"/>
  <cols>
    <col min="1" max="1" width="35.85546875" style="347" customWidth="1"/>
    <col min="2" max="2" width="10.140625" style="347" customWidth="1"/>
    <col min="3" max="3" width="10.28515625" style="347" customWidth="1"/>
    <col min="4" max="4" width="11.42578125" style="347" customWidth="1"/>
    <col min="5" max="5" width="11.7109375" style="347" customWidth="1"/>
    <col min="6" max="6" width="12" style="347" customWidth="1"/>
    <col min="7" max="7" width="48.140625" style="347" customWidth="1"/>
    <col min="8" max="16384" width="9.140625" style="347"/>
  </cols>
  <sheetData>
    <row r="1" spans="1:11" s="39" customFormat="1" ht="41.25" customHeight="1">
      <c r="A1" s="739" t="s">
        <v>294</v>
      </c>
      <c r="B1" s="739"/>
      <c r="C1" s="739"/>
      <c r="D1" s="739"/>
      <c r="E1" s="739"/>
      <c r="F1" s="739"/>
      <c r="G1" s="739"/>
      <c r="H1" s="442"/>
      <c r="I1" s="442"/>
      <c r="J1" s="442"/>
      <c r="K1" s="442"/>
    </row>
    <row r="2" spans="1:11">
      <c r="A2" s="752"/>
      <c r="B2" s="752"/>
      <c r="C2" s="752"/>
      <c r="D2" s="752"/>
      <c r="E2" s="752"/>
      <c r="F2" s="752"/>
      <c r="G2" s="752"/>
    </row>
    <row r="3" spans="1:11" s="39" customFormat="1" ht="12.75" customHeight="1">
      <c r="A3" s="734" t="s">
        <v>255</v>
      </c>
      <c r="B3" s="734"/>
      <c r="C3" s="734"/>
      <c r="D3" s="734"/>
      <c r="E3" s="734"/>
      <c r="F3" s="734"/>
      <c r="G3" s="734"/>
      <c r="H3" s="734"/>
      <c r="I3" s="177"/>
      <c r="J3" s="177"/>
      <c r="K3" s="177"/>
    </row>
    <row r="4" spans="1:11">
      <c r="A4" s="753" t="s">
        <v>29</v>
      </c>
      <c r="B4" s="753"/>
      <c r="C4" s="753"/>
      <c r="D4" s="753"/>
      <c r="E4" s="753"/>
      <c r="F4" s="753"/>
      <c r="G4" s="753"/>
    </row>
    <row r="5" spans="1:11">
      <c r="A5" s="348" t="s">
        <v>4</v>
      </c>
      <c r="B5" s="349"/>
      <c r="C5" s="349"/>
      <c r="D5" s="349"/>
      <c r="E5" s="349"/>
      <c r="F5" s="349"/>
      <c r="G5" s="350"/>
    </row>
    <row r="6" spans="1:11" ht="12" customHeight="1">
      <c r="A6" s="754" t="s">
        <v>209</v>
      </c>
      <c r="B6" s="754"/>
      <c r="C6" s="754"/>
      <c r="D6" s="754"/>
      <c r="E6" s="754"/>
      <c r="F6" s="754"/>
      <c r="G6" s="754"/>
    </row>
    <row r="7" spans="1:11">
      <c r="A7" s="751" t="s">
        <v>210</v>
      </c>
      <c r="B7" s="751"/>
      <c r="C7" s="751"/>
      <c r="D7" s="751"/>
      <c r="E7" s="751"/>
      <c r="F7" s="751"/>
      <c r="G7" s="751"/>
    </row>
    <row r="8" spans="1:11">
      <c r="A8" s="754" t="s">
        <v>211</v>
      </c>
      <c r="B8" s="754"/>
      <c r="C8" s="754"/>
      <c r="D8" s="754"/>
      <c r="E8" s="754"/>
      <c r="F8" s="754"/>
      <c r="G8" s="754"/>
    </row>
    <row r="9" spans="1:11">
      <c r="A9" s="754" t="s">
        <v>212</v>
      </c>
      <c r="B9" s="754"/>
      <c r="C9" s="754"/>
      <c r="D9" s="754"/>
      <c r="E9" s="754"/>
      <c r="F9" s="754"/>
      <c r="G9" s="754"/>
    </row>
    <row r="10" spans="1:11">
      <c r="A10" s="351" t="s">
        <v>213</v>
      </c>
      <c r="B10" s="351"/>
      <c r="C10" s="351"/>
      <c r="D10" s="351"/>
      <c r="E10" s="351"/>
      <c r="F10" s="351"/>
      <c r="G10" s="352"/>
    </row>
    <row r="11" spans="1:11" ht="42" customHeight="1">
      <c r="A11" s="755" t="s">
        <v>310</v>
      </c>
      <c r="B11" s="755"/>
      <c r="C11" s="755"/>
      <c r="D11" s="755"/>
      <c r="E11" s="755"/>
      <c r="F11" s="755"/>
      <c r="G11" s="755"/>
    </row>
    <row r="12" spans="1:11" ht="38.25">
      <c r="A12" s="353" t="s">
        <v>5</v>
      </c>
      <c r="B12" s="354" t="s">
        <v>1</v>
      </c>
      <c r="C12" s="354" t="s">
        <v>69</v>
      </c>
      <c r="D12" s="354" t="s">
        <v>70</v>
      </c>
      <c r="E12" s="354" t="s">
        <v>71</v>
      </c>
      <c r="F12" s="354" t="s">
        <v>72</v>
      </c>
      <c r="G12" s="354" t="s">
        <v>284</v>
      </c>
    </row>
    <row r="13" spans="1:11" ht="69.75" customHeight="1">
      <c r="A13" s="355" t="s">
        <v>292</v>
      </c>
      <c r="B13" s="356" t="s">
        <v>3</v>
      </c>
      <c r="C13" s="525">
        <f>C27+C38+C57+C74</f>
        <v>7917809</v>
      </c>
      <c r="D13" s="525">
        <f>D27+D38+D57+D74</f>
        <v>7917801.9000000004</v>
      </c>
      <c r="E13" s="525">
        <f>D13-C13</f>
        <v>-7.099999999627471</v>
      </c>
      <c r="F13" s="525">
        <f>D13/C13*100</f>
        <v>99.999910328728575</v>
      </c>
      <c r="G13" s="357" t="s">
        <v>419</v>
      </c>
    </row>
    <row r="14" spans="1:11">
      <c r="A14" s="358" t="s">
        <v>6</v>
      </c>
      <c r="B14" s="359" t="s">
        <v>28</v>
      </c>
      <c r="C14" s="526">
        <f>C13</f>
        <v>7917809</v>
      </c>
      <c r="D14" s="526">
        <f>D13</f>
        <v>7917801.9000000004</v>
      </c>
      <c r="E14" s="526">
        <f>D14-C14</f>
        <v>-7.099999999627471</v>
      </c>
      <c r="F14" s="526">
        <f>F13</f>
        <v>99.999910328728575</v>
      </c>
      <c r="G14" s="360"/>
    </row>
    <row r="15" spans="1:11" ht="25.5">
      <c r="A15" s="361" t="s">
        <v>89</v>
      </c>
      <c r="B15" s="362"/>
      <c r="C15" s="527"/>
      <c r="D15" s="527"/>
      <c r="E15" s="527"/>
      <c r="F15" s="527"/>
      <c r="G15" s="360"/>
    </row>
    <row r="16" spans="1:11" ht="25.5" customHeight="1">
      <c r="A16" s="363" t="s">
        <v>293</v>
      </c>
      <c r="B16" s="364" t="s">
        <v>75</v>
      </c>
      <c r="C16" s="528">
        <v>5.3</v>
      </c>
      <c r="D16" s="528">
        <v>5.3</v>
      </c>
      <c r="E16" s="528">
        <f>D16-C16</f>
        <v>0</v>
      </c>
      <c r="F16" s="528">
        <f>D16/C16%</f>
        <v>100</v>
      </c>
      <c r="G16" s="365" t="s">
        <v>74</v>
      </c>
    </row>
    <row r="17" spans="1:7" ht="7.5" customHeight="1">
      <c r="A17" s="366"/>
      <c r="B17" s="367"/>
      <c r="C17" s="368"/>
      <c r="D17" s="368"/>
      <c r="E17" s="368"/>
      <c r="F17" s="368"/>
      <c r="G17" s="368"/>
    </row>
    <row r="18" spans="1:7">
      <c r="A18" s="369" t="s">
        <v>30</v>
      </c>
      <c r="B18" s="370"/>
      <c r="C18" s="371"/>
      <c r="D18" s="371"/>
      <c r="E18" s="371"/>
      <c r="F18" s="371"/>
      <c r="G18" s="371"/>
    </row>
    <row r="19" spans="1:7">
      <c r="A19" s="348" t="s">
        <v>10</v>
      </c>
      <c r="B19" s="370"/>
      <c r="C19" s="371"/>
      <c r="D19" s="371"/>
      <c r="E19" s="371"/>
      <c r="F19" s="371"/>
      <c r="G19" s="371"/>
    </row>
    <row r="20" spans="1:7">
      <c r="A20" s="372" t="s">
        <v>171</v>
      </c>
      <c r="B20" s="370"/>
      <c r="C20" s="371"/>
      <c r="D20" s="371"/>
      <c r="E20" s="371"/>
      <c r="F20" s="371"/>
      <c r="G20" s="371"/>
    </row>
    <row r="21" spans="1:7">
      <c r="A21" s="373" t="s">
        <v>214</v>
      </c>
      <c r="B21" s="370"/>
      <c r="C21" s="371"/>
      <c r="D21" s="371"/>
      <c r="E21" s="371"/>
      <c r="F21" s="371"/>
      <c r="G21" s="371"/>
    </row>
    <row r="22" spans="1:7" ht="62.25" customHeight="1">
      <c r="A22" s="759" t="s">
        <v>283</v>
      </c>
      <c r="B22" s="759"/>
      <c r="C22" s="759"/>
      <c r="D22" s="759"/>
      <c r="E22" s="759"/>
      <c r="F22" s="759"/>
      <c r="G22" s="759"/>
    </row>
    <row r="23" spans="1:7" ht="39" customHeight="1">
      <c r="A23" s="374" t="s">
        <v>2</v>
      </c>
      <c r="B23" s="375" t="s">
        <v>1</v>
      </c>
      <c r="C23" s="354" t="s">
        <v>69</v>
      </c>
      <c r="D23" s="354" t="s">
        <v>70</v>
      </c>
      <c r="E23" s="354" t="s">
        <v>71</v>
      </c>
      <c r="F23" s="354" t="s">
        <v>72</v>
      </c>
      <c r="G23" s="354" t="s">
        <v>284</v>
      </c>
    </row>
    <row r="24" spans="1:7" ht="138" customHeight="1">
      <c r="A24" s="376" t="s">
        <v>291</v>
      </c>
      <c r="B24" s="364" t="s">
        <v>31</v>
      </c>
      <c r="C24" s="529">
        <v>2313</v>
      </c>
      <c r="D24" s="529">
        <v>2314</v>
      </c>
      <c r="E24" s="529">
        <f>D24-C24</f>
        <v>1</v>
      </c>
      <c r="F24" s="377">
        <f>D24/C24%</f>
        <v>100.04323389537397</v>
      </c>
      <c r="G24" s="378" t="s">
        <v>420</v>
      </c>
    </row>
    <row r="25" spans="1:7" s="380" customFormat="1" ht="38.25">
      <c r="A25" s="379" t="s">
        <v>8</v>
      </c>
      <c r="B25" s="374" t="s">
        <v>1</v>
      </c>
      <c r="C25" s="530" t="s">
        <v>69</v>
      </c>
      <c r="D25" s="530" t="s">
        <v>70</v>
      </c>
      <c r="E25" s="530" t="s">
        <v>71</v>
      </c>
      <c r="F25" s="354" t="s">
        <v>72</v>
      </c>
      <c r="G25" s="354" t="s">
        <v>284</v>
      </c>
    </row>
    <row r="26" spans="1:7" ht="25.5">
      <c r="A26" s="376" t="s">
        <v>290</v>
      </c>
      <c r="B26" s="375" t="s">
        <v>33</v>
      </c>
      <c r="C26" s="531">
        <v>1752976</v>
      </c>
      <c r="D26" s="531">
        <v>1752976</v>
      </c>
      <c r="E26" s="531">
        <f>D26-C26</f>
        <v>0</v>
      </c>
      <c r="F26" s="382">
        <f>D26/C26%</f>
        <v>100.00000000000001</v>
      </c>
      <c r="G26" s="364" t="s">
        <v>74</v>
      </c>
    </row>
    <row r="27" spans="1:7" ht="25.5" customHeight="1">
      <c r="A27" s="383" t="s">
        <v>34</v>
      </c>
      <c r="B27" s="374" t="s">
        <v>33</v>
      </c>
      <c r="C27" s="532">
        <f>C26</f>
        <v>1752976</v>
      </c>
      <c r="D27" s="532">
        <f t="shared" ref="D27:F27" si="0">D26</f>
        <v>1752976</v>
      </c>
      <c r="E27" s="532">
        <f>D27-C27</f>
        <v>0</v>
      </c>
      <c r="F27" s="359">
        <f t="shared" si="0"/>
        <v>100.00000000000001</v>
      </c>
      <c r="G27" s="359" t="s">
        <v>74</v>
      </c>
    </row>
    <row r="28" spans="1:7" ht="12.75" customHeight="1">
      <c r="A28" s="385"/>
      <c r="B28" s="386"/>
      <c r="C28" s="387"/>
      <c r="D28" s="387"/>
      <c r="E28" s="387"/>
      <c r="F28" s="387"/>
      <c r="G28" s="387"/>
    </row>
    <row r="29" spans="1:7">
      <c r="A29" s="369" t="s">
        <v>35</v>
      </c>
      <c r="B29" s="370"/>
      <c r="C29" s="371"/>
      <c r="D29" s="371"/>
      <c r="E29" s="371"/>
      <c r="F29" s="371"/>
      <c r="G29" s="371"/>
    </row>
    <row r="30" spans="1:7">
      <c r="A30" s="348" t="s">
        <v>10</v>
      </c>
      <c r="B30" s="370"/>
      <c r="C30" s="371"/>
      <c r="D30" s="371"/>
      <c r="E30" s="371"/>
      <c r="F30" s="371"/>
      <c r="G30" s="371"/>
    </row>
    <row r="31" spans="1:7" ht="12.6" customHeight="1">
      <c r="A31" s="756" t="s">
        <v>171</v>
      </c>
      <c r="B31" s="757"/>
      <c r="C31" s="757"/>
      <c r="D31" s="757"/>
      <c r="E31" s="757"/>
      <c r="F31" s="757"/>
      <c r="G31" s="757"/>
    </row>
    <row r="32" spans="1:7">
      <c r="A32" s="373" t="s">
        <v>214</v>
      </c>
      <c r="B32" s="370"/>
      <c r="C32" s="371"/>
      <c r="D32" s="371"/>
      <c r="E32" s="371"/>
      <c r="F32" s="371"/>
      <c r="G32" s="371"/>
    </row>
    <row r="33" spans="1:9" ht="37.5" customHeight="1">
      <c r="A33" s="755" t="s">
        <v>285</v>
      </c>
      <c r="B33" s="758"/>
      <c r="C33" s="758"/>
      <c r="D33" s="758"/>
      <c r="E33" s="758"/>
      <c r="F33" s="758"/>
      <c r="G33" s="758"/>
    </row>
    <row r="34" spans="1:9" ht="39" customHeight="1">
      <c r="A34" s="374" t="s">
        <v>2</v>
      </c>
      <c r="B34" s="375" t="s">
        <v>1</v>
      </c>
      <c r="C34" s="388" t="s">
        <v>69</v>
      </c>
      <c r="D34" s="388" t="s">
        <v>70</v>
      </c>
      <c r="E34" s="388" t="s">
        <v>71</v>
      </c>
      <c r="F34" s="388" t="s">
        <v>72</v>
      </c>
      <c r="G34" s="388" t="s">
        <v>284</v>
      </c>
    </row>
    <row r="35" spans="1:9" ht="25.5">
      <c r="A35" s="389" t="s">
        <v>36</v>
      </c>
      <c r="B35" s="390" t="s">
        <v>31</v>
      </c>
      <c r="C35" s="533">
        <v>1000</v>
      </c>
      <c r="D35" s="533">
        <v>1005</v>
      </c>
      <c r="E35" s="529">
        <f>D35-C35</f>
        <v>5</v>
      </c>
      <c r="F35" s="391">
        <f>D35/C35%</f>
        <v>100.5</v>
      </c>
      <c r="G35" s="390" t="s">
        <v>312</v>
      </c>
      <c r="I35" s="347">
        <f>C35-926</f>
        <v>74</v>
      </c>
    </row>
    <row r="36" spans="1:9" s="380" customFormat="1" ht="38.25">
      <c r="A36" s="379" t="s">
        <v>8</v>
      </c>
      <c r="B36" s="374" t="s">
        <v>1</v>
      </c>
      <c r="C36" s="530" t="s">
        <v>69</v>
      </c>
      <c r="D36" s="530" t="s">
        <v>70</v>
      </c>
      <c r="E36" s="530" t="s">
        <v>71</v>
      </c>
      <c r="F36" s="354" t="s">
        <v>72</v>
      </c>
      <c r="G36" s="354" t="s">
        <v>284</v>
      </c>
    </row>
    <row r="37" spans="1:9" ht="38.25">
      <c r="A37" s="392" t="s">
        <v>289</v>
      </c>
      <c r="B37" s="375" t="s">
        <v>33</v>
      </c>
      <c r="C37" s="531">
        <v>226906</v>
      </c>
      <c r="D37" s="531">
        <v>226905.60000000001</v>
      </c>
      <c r="E37" s="531">
        <f>D37-C37</f>
        <v>-0.39999999999417923</v>
      </c>
      <c r="F37" s="381">
        <f>D37/C37%</f>
        <v>99.999823715547407</v>
      </c>
      <c r="G37" s="357" t="s">
        <v>311</v>
      </c>
    </row>
    <row r="38" spans="1:9" ht="38.25">
      <c r="A38" s="383" t="s">
        <v>34</v>
      </c>
      <c r="B38" s="374" t="s">
        <v>33</v>
      </c>
      <c r="C38" s="532">
        <f>C37</f>
        <v>226906</v>
      </c>
      <c r="D38" s="532">
        <f>D37</f>
        <v>226905.60000000001</v>
      </c>
      <c r="E38" s="532">
        <f>E37</f>
        <v>-0.39999999999417923</v>
      </c>
      <c r="F38" s="384">
        <f>F37</f>
        <v>99.999823715547407</v>
      </c>
      <c r="G38" s="411" t="s">
        <v>311</v>
      </c>
    </row>
    <row r="39" spans="1:9">
      <c r="A39" s="385"/>
      <c r="B39" s="386"/>
      <c r="C39" s="387"/>
      <c r="D39" s="387"/>
      <c r="E39" s="387"/>
      <c r="F39" s="387"/>
      <c r="G39" s="387"/>
    </row>
    <row r="40" spans="1:9" ht="24" customHeight="1">
      <c r="A40" s="760" t="s">
        <v>41</v>
      </c>
      <c r="B40" s="753"/>
      <c r="C40" s="753"/>
      <c r="D40" s="753"/>
      <c r="E40" s="753"/>
      <c r="F40" s="753"/>
      <c r="G40" s="753"/>
    </row>
    <row r="41" spans="1:9">
      <c r="A41" s="348" t="s">
        <v>10</v>
      </c>
      <c r="B41" s="370"/>
      <c r="C41" s="371"/>
      <c r="D41" s="371"/>
      <c r="E41" s="371"/>
      <c r="F41" s="371"/>
      <c r="G41" s="371"/>
    </row>
    <row r="42" spans="1:9" ht="15" customHeight="1">
      <c r="A42" s="756" t="s">
        <v>172</v>
      </c>
      <c r="B42" s="757"/>
      <c r="C42" s="757"/>
      <c r="D42" s="757"/>
      <c r="E42" s="757"/>
      <c r="F42" s="757"/>
      <c r="G42" s="757"/>
    </row>
    <row r="43" spans="1:9" ht="15" customHeight="1">
      <c r="A43" s="373" t="s">
        <v>214</v>
      </c>
      <c r="B43" s="370"/>
      <c r="C43" s="371"/>
      <c r="D43" s="371"/>
      <c r="E43" s="371"/>
      <c r="F43" s="371"/>
      <c r="G43" s="371"/>
    </row>
    <row r="44" spans="1:9" ht="63.75" customHeight="1">
      <c r="A44" s="755" t="s">
        <v>215</v>
      </c>
      <c r="B44" s="758"/>
      <c r="C44" s="758"/>
      <c r="D44" s="758"/>
      <c r="E44" s="758"/>
      <c r="F44" s="758"/>
      <c r="G44" s="758"/>
    </row>
    <row r="45" spans="1:9" ht="41.25" customHeight="1">
      <c r="A45" s="374" t="s">
        <v>2</v>
      </c>
      <c r="B45" s="375" t="s">
        <v>1</v>
      </c>
      <c r="C45" s="388" t="s">
        <v>69</v>
      </c>
      <c r="D45" s="388" t="s">
        <v>70</v>
      </c>
      <c r="E45" s="388" t="s">
        <v>71</v>
      </c>
      <c r="F45" s="388" t="s">
        <v>72</v>
      </c>
      <c r="G45" s="388" t="s">
        <v>284</v>
      </c>
    </row>
    <row r="46" spans="1:9" ht="25.5">
      <c r="A46" s="393" t="s">
        <v>421</v>
      </c>
      <c r="B46" s="394" t="s">
        <v>31</v>
      </c>
      <c r="C46" s="533">
        <v>500</v>
      </c>
      <c r="D46" s="533">
        <v>527</v>
      </c>
      <c r="E46" s="529">
        <f>D46-C46</f>
        <v>27</v>
      </c>
      <c r="F46" s="390">
        <f>D46/C46%</f>
        <v>105.4</v>
      </c>
      <c r="G46" s="390" t="s">
        <v>313</v>
      </c>
    </row>
    <row r="47" spans="1:9" ht="13.5" customHeight="1">
      <c r="A47" s="400" t="s">
        <v>133</v>
      </c>
      <c r="B47" s="394" t="s">
        <v>31</v>
      </c>
      <c r="C47" s="533">
        <v>51</v>
      </c>
      <c r="D47" s="533">
        <v>87</v>
      </c>
      <c r="E47" s="529">
        <f>D47-C47</f>
        <v>36</v>
      </c>
      <c r="F47" s="391">
        <f>D47/C47%</f>
        <v>170.58823529411765</v>
      </c>
      <c r="G47" s="390" t="s">
        <v>314</v>
      </c>
    </row>
    <row r="48" spans="1:9">
      <c r="A48" s="393" t="s">
        <v>287</v>
      </c>
      <c r="B48" s="394" t="s">
        <v>31</v>
      </c>
      <c r="C48" s="533">
        <v>6000</v>
      </c>
      <c r="D48" s="533">
        <v>6000</v>
      </c>
      <c r="E48" s="531">
        <f>D48-C48</f>
        <v>0</v>
      </c>
      <c r="F48" s="395">
        <f>D48/C48%</f>
        <v>100</v>
      </c>
      <c r="G48" s="390" t="s">
        <v>74</v>
      </c>
    </row>
    <row r="49" spans="1:7" ht="14.25" customHeight="1">
      <c r="A49" s="396" t="s">
        <v>154</v>
      </c>
      <c r="B49" s="390" t="s">
        <v>134</v>
      </c>
      <c r="C49" s="533">
        <v>3</v>
      </c>
      <c r="D49" s="533">
        <v>3</v>
      </c>
      <c r="E49" s="531">
        <f>D49-C49</f>
        <v>0</v>
      </c>
      <c r="F49" s="395">
        <f>D49/C49%</f>
        <v>100</v>
      </c>
      <c r="G49" s="390" t="s">
        <v>74</v>
      </c>
    </row>
    <row r="50" spans="1:7" ht="14.25" customHeight="1">
      <c r="A50" s="400" t="s">
        <v>288</v>
      </c>
      <c r="B50" s="390" t="s">
        <v>134</v>
      </c>
      <c r="C50" s="533">
        <v>0</v>
      </c>
      <c r="D50" s="533">
        <v>0</v>
      </c>
      <c r="E50" s="531">
        <f>D50-C50</f>
        <v>0</v>
      </c>
      <c r="F50" s="395" t="e">
        <f>D50/C50%</f>
        <v>#DIV/0!</v>
      </c>
      <c r="G50" s="390"/>
    </row>
    <row r="51" spans="1:7" s="398" customFormat="1" ht="38.25">
      <c r="A51" s="397" t="s">
        <v>8</v>
      </c>
      <c r="B51" s="374" t="s">
        <v>1</v>
      </c>
      <c r="C51" s="534" t="s">
        <v>69</v>
      </c>
      <c r="D51" s="534" t="s">
        <v>70</v>
      </c>
      <c r="E51" s="534" t="s">
        <v>71</v>
      </c>
      <c r="F51" s="388" t="s">
        <v>72</v>
      </c>
      <c r="G51" s="388" t="s">
        <v>284</v>
      </c>
    </row>
    <row r="52" spans="1:7" ht="25.5">
      <c r="A52" s="393" t="s">
        <v>421</v>
      </c>
      <c r="B52" s="399" t="s">
        <v>33</v>
      </c>
      <c r="C52" s="533">
        <v>275745</v>
      </c>
      <c r="D52" s="535">
        <v>275745</v>
      </c>
      <c r="E52" s="529">
        <f>D52-C52</f>
        <v>0</v>
      </c>
      <c r="F52" s="391">
        <f t="shared" ref="F52:F57" si="1">D52/C52%</f>
        <v>100</v>
      </c>
      <c r="G52" s="390" t="s">
        <v>74</v>
      </c>
    </row>
    <row r="53" spans="1:7">
      <c r="A53" s="400" t="s">
        <v>133</v>
      </c>
      <c r="B53" s="375" t="s">
        <v>33</v>
      </c>
      <c r="C53" s="529">
        <v>201676</v>
      </c>
      <c r="D53" s="529">
        <v>201676</v>
      </c>
      <c r="E53" s="529">
        <f>D53-C53</f>
        <v>0</v>
      </c>
      <c r="F53" s="391">
        <f t="shared" si="1"/>
        <v>100</v>
      </c>
      <c r="G53" s="364" t="s">
        <v>74</v>
      </c>
    </row>
    <row r="54" spans="1:7">
      <c r="A54" s="393" t="s">
        <v>287</v>
      </c>
      <c r="B54" s="375" t="s">
        <v>33</v>
      </c>
      <c r="C54" s="529">
        <v>8619</v>
      </c>
      <c r="D54" s="529">
        <v>8619</v>
      </c>
      <c r="E54" s="529">
        <f>D54-C54</f>
        <v>0</v>
      </c>
      <c r="F54" s="391">
        <f t="shared" si="1"/>
        <v>100</v>
      </c>
      <c r="G54" s="390" t="s">
        <v>74</v>
      </c>
    </row>
    <row r="55" spans="1:7" ht="43.5" customHeight="1">
      <c r="A55" s="396" t="s">
        <v>154</v>
      </c>
      <c r="B55" s="375" t="s">
        <v>33</v>
      </c>
      <c r="C55" s="529">
        <v>57037</v>
      </c>
      <c r="D55" s="529">
        <v>57030.3</v>
      </c>
      <c r="E55" s="529">
        <f>D55-C55</f>
        <v>-6.6999999999970896</v>
      </c>
      <c r="F55" s="391">
        <f t="shared" si="1"/>
        <v>99.988253239125484</v>
      </c>
      <c r="G55" s="357" t="s">
        <v>315</v>
      </c>
    </row>
    <row r="56" spans="1:7" ht="12" customHeight="1">
      <c r="A56" s="400" t="s">
        <v>288</v>
      </c>
      <c r="B56" s="375" t="s">
        <v>33</v>
      </c>
      <c r="C56" s="529">
        <v>0</v>
      </c>
      <c r="D56" s="529">
        <v>0</v>
      </c>
      <c r="E56" s="529">
        <f>D56-C56</f>
        <v>0</v>
      </c>
      <c r="F56" s="391" t="e">
        <f t="shared" si="1"/>
        <v>#DIV/0!</v>
      </c>
      <c r="G56" s="364" t="s">
        <v>74</v>
      </c>
    </row>
    <row r="57" spans="1:7" ht="38.25">
      <c r="A57" s="383" t="s">
        <v>34</v>
      </c>
      <c r="B57" s="374" t="s">
        <v>33</v>
      </c>
      <c r="C57" s="532">
        <f>C52+C53+C54+C55+C56</f>
        <v>543077</v>
      </c>
      <c r="D57" s="532">
        <f>D52+D53+D54+D55+D56</f>
        <v>543070.30000000005</v>
      </c>
      <c r="E57" s="536">
        <f>C57-D57</f>
        <v>6.6999999999534339</v>
      </c>
      <c r="F57" s="401">
        <f t="shared" si="1"/>
        <v>99.998766289126593</v>
      </c>
      <c r="G57" s="411" t="s">
        <v>315</v>
      </c>
    </row>
    <row r="58" spans="1:7" ht="8.25" customHeight="1">
      <c r="A58" s="402"/>
      <c r="B58" s="402"/>
      <c r="C58" s="402"/>
      <c r="D58" s="402"/>
      <c r="E58" s="402"/>
      <c r="F58" s="402"/>
      <c r="G58" s="402"/>
    </row>
    <row r="59" spans="1:7">
      <c r="A59" s="369" t="s">
        <v>37</v>
      </c>
      <c r="B59" s="370"/>
      <c r="C59" s="371"/>
      <c r="D59" s="371"/>
      <c r="E59" s="371"/>
      <c r="F59" s="371"/>
      <c r="G59" s="371"/>
    </row>
    <row r="60" spans="1:7">
      <c r="A60" s="348" t="s">
        <v>10</v>
      </c>
      <c r="B60" s="370"/>
      <c r="C60" s="371"/>
      <c r="D60" s="371"/>
      <c r="E60" s="371"/>
      <c r="F60" s="371"/>
      <c r="G60" s="371"/>
    </row>
    <row r="61" spans="1:7">
      <c r="A61" s="761" t="s">
        <v>172</v>
      </c>
      <c r="B61" s="762"/>
      <c r="C61" s="762"/>
      <c r="D61" s="762"/>
      <c r="E61" s="762"/>
      <c r="F61" s="762"/>
      <c r="G61" s="762"/>
    </row>
    <row r="62" spans="1:7">
      <c r="A62" s="373" t="s">
        <v>214</v>
      </c>
      <c r="B62" s="370"/>
      <c r="C62" s="371"/>
      <c r="D62" s="371"/>
      <c r="E62" s="371"/>
      <c r="F62" s="371"/>
      <c r="G62" s="371"/>
    </row>
    <row r="63" spans="1:7" ht="50.25" customHeight="1">
      <c r="A63" s="755" t="s">
        <v>216</v>
      </c>
      <c r="B63" s="758"/>
      <c r="C63" s="758"/>
      <c r="D63" s="758"/>
      <c r="E63" s="758"/>
      <c r="F63" s="758"/>
      <c r="G63" s="758"/>
    </row>
    <row r="64" spans="1:7" ht="39.75" customHeight="1">
      <c r="A64" s="374" t="s">
        <v>2</v>
      </c>
      <c r="B64" s="375" t="s">
        <v>1</v>
      </c>
      <c r="C64" s="388" t="s">
        <v>69</v>
      </c>
      <c r="D64" s="388" t="s">
        <v>70</v>
      </c>
      <c r="E64" s="388" t="s">
        <v>71</v>
      </c>
      <c r="F64" s="388" t="s">
        <v>72</v>
      </c>
      <c r="G64" s="388" t="s">
        <v>284</v>
      </c>
    </row>
    <row r="65" spans="1:11" ht="24" customHeight="1">
      <c r="A65" s="393" t="s">
        <v>421</v>
      </c>
      <c r="B65" s="403" t="s">
        <v>31</v>
      </c>
      <c r="C65" s="537">
        <v>460</v>
      </c>
      <c r="D65" s="537">
        <v>658</v>
      </c>
      <c r="E65" s="538">
        <f t="shared" ref="E65:E66" si="2">D65-C65</f>
        <v>198</v>
      </c>
      <c r="F65" s="404">
        <f t="shared" ref="F65:F66" si="3">D65/C65%</f>
        <v>143.04347826086956</v>
      </c>
      <c r="G65" s="390" t="s">
        <v>316</v>
      </c>
    </row>
    <row r="66" spans="1:11">
      <c r="A66" s="400" t="s">
        <v>133</v>
      </c>
      <c r="B66" s="390" t="s">
        <v>31</v>
      </c>
      <c r="C66" s="529">
        <v>866</v>
      </c>
      <c r="D66" s="529">
        <v>1416</v>
      </c>
      <c r="E66" s="529">
        <f t="shared" si="2"/>
        <v>550</v>
      </c>
      <c r="F66" s="391">
        <f t="shared" si="3"/>
        <v>163.51039260969978</v>
      </c>
      <c r="G66" s="390" t="s">
        <v>317</v>
      </c>
    </row>
    <row r="67" spans="1:11" ht="25.5">
      <c r="A67" s="376" t="s">
        <v>291</v>
      </c>
      <c r="B67" s="413" t="s">
        <v>31</v>
      </c>
      <c r="C67" s="539">
        <v>12000</v>
      </c>
      <c r="D67" s="539">
        <v>13647</v>
      </c>
      <c r="E67" s="529">
        <f t="shared" ref="E67" si="4">D67-C67</f>
        <v>1647</v>
      </c>
      <c r="F67" s="391">
        <f t="shared" ref="F67" si="5">D67/C67%</f>
        <v>113.72499999999999</v>
      </c>
      <c r="G67" s="390" t="s">
        <v>318</v>
      </c>
    </row>
    <row r="68" spans="1:11" ht="76.5">
      <c r="A68" s="412" t="s">
        <v>286</v>
      </c>
      <c r="B68" s="413" t="s">
        <v>31</v>
      </c>
      <c r="C68" s="539">
        <v>1705</v>
      </c>
      <c r="D68" s="539">
        <v>1705</v>
      </c>
      <c r="E68" s="529">
        <f t="shared" ref="E68" si="6">D68-C68</f>
        <v>0</v>
      </c>
      <c r="F68" s="391">
        <f t="shared" ref="F68" si="7">D68/C68%</f>
        <v>100</v>
      </c>
      <c r="G68" s="364" t="s">
        <v>74</v>
      </c>
    </row>
    <row r="69" spans="1:11" s="398" customFormat="1" ht="38.25">
      <c r="A69" s="397" t="s">
        <v>8</v>
      </c>
      <c r="B69" s="374" t="s">
        <v>1</v>
      </c>
      <c r="C69" s="534" t="s">
        <v>69</v>
      </c>
      <c r="D69" s="534" t="s">
        <v>70</v>
      </c>
      <c r="E69" s="534" t="s">
        <v>71</v>
      </c>
      <c r="F69" s="388" t="s">
        <v>72</v>
      </c>
      <c r="G69" s="388" t="s">
        <v>284</v>
      </c>
    </row>
    <row r="70" spans="1:11" ht="25.5">
      <c r="A70" s="393" t="s">
        <v>421</v>
      </c>
      <c r="B70" s="375" t="s">
        <v>33</v>
      </c>
      <c r="C70" s="529">
        <v>109835</v>
      </c>
      <c r="D70" s="529">
        <v>109835</v>
      </c>
      <c r="E70" s="533">
        <f>D70-C70</f>
        <v>0</v>
      </c>
      <c r="F70" s="391">
        <f t="shared" ref="F70:F74" si="8">D70/C70%</f>
        <v>100.00000000000001</v>
      </c>
      <c r="G70" s="364" t="s">
        <v>74</v>
      </c>
    </row>
    <row r="71" spans="1:11">
      <c r="A71" s="400" t="s">
        <v>133</v>
      </c>
      <c r="B71" s="375" t="s">
        <v>33</v>
      </c>
      <c r="C71" s="529">
        <v>257717</v>
      </c>
      <c r="D71" s="529">
        <v>257717</v>
      </c>
      <c r="E71" s="533">
        <f>D71-C71</f>
        <v>0</v>
      </c>
      <c r="F71" s="391">
        <f t="shared" si="8"/>
        <v>100</v>
      </c>
      <c r="G71" s="364" t="s">
        <v>74</v>
      </c>
    </row>
    <row r="72" spans="1:11" ht="25.5">
      <c r="A72" s="376" t="s">
        <v>291</v>
      </c>
      <c r="B72" s="375" t="s">
        <v>33</v>
      </c>
      <c r="C72" s="529">
        <v>4080000</v>
      </c>
      <c r="D72" s="529">
        <v>4080000</v>
      </c>
      <c r="E72" s="533">
        <f t="shared" ref="E72" si="9">D72-C72</f>
        <v>0</v>
      </c>
      <c r="F72" s="391">
        <f t="shared" ref="F72" si="10">D72/C72%</f>
        <v>100</v>
      </c>
      <c r="G72" s="364" t="s">
        <v>74</v>
      </c>
    </row>
    <row r="73" spans="1:11" ht="76.5">
      <c r="A73" s="412" t="s">
        <v>286</v>
      </c>
      <c r="B73" s="375" t="s">
        <v>33</v>
      </c>
      <c r="C73" s="529">
        <v>947298</v>
      </c>
      <c r="D73" s="529">
        <v>947298</v>
      </c>
      <c r="E73" s="533">
        <f t="shared" ref="E73" si="11">D73-C73</f>
        <v>0</v>
      </c>
      <c r="F73" s="391">
        <f t="shared" si="8"/>
        <v>100</v>
      </c>
      <c r="G73" s="364" t="s">
        <v>74</v>
      </c>
    </row>
    <row r="74" spans="1:11" s="380" customFormat="1" ht="25.5">
      <c r="A74" s="405" t="s">
        <v>34</v>
      </c>
      <c r="B74" s="374" t="s">
        <v>33</v>
      </c>
      <c r="C74" s="532">
        <f>C70+C71+C72+C73</f>
        <v>5394850</v>
      </c>
      <c r="D74" s="532">
        <f t="shared" ref="D74:E74" si="12">D70+D71+D72+D73</f>
        <v>5394850</v>
      </c>
      <c r="E74" s="532">
        <f t="shared" si="12"/>
        <v>0</v>
      </c>
      <c r="F74" s="401">
        <f t="shared" si="8"/>
        <v>100</v>
      </c>
      <c r="G74" s="359" t="s">
        <v>74</v>
      </c>
    </row>
    <row r="76" spans="1:11" s="42" customFormat="1" ht="27" customHeight="1">
      <c r="A76" s="732" t="s">
        <v>411</v>
      </c>
      <c r="B76" s="732"/>
      <c r="C76" s="732"/>
      <c r="D76" s="732"/>
      <c r="E76" s="148"/>
      <c r="F76" s="148"/>
      <c r="G76" s="549" t="s">
        <v>219</v>
      </c>
      <c r="H76" s="205"/>
      <c r="I76" s="205"/>
      <c r="J76" s="205"/>
      <c r="K76" s="205"/>
    </row>
    <row r="77" spans="1:11" s="42" customFormat="1" ht="15" customHeight="1">
      <c r="A77" s="522"/>
      <c r="B77" s="522"/>
      <c r="C77" s="522"/>
      <c r="D77" s="522"/>
      <c r="E77" s="148"/>
      <c r="F77" s="148"/>
      <c r="G77" s="524"/>
      <c r="H77" s="205"/>
      <c r="I77" s="205"/>
      <c r="J77" s="205"/>
      <c r="K77" s="205"/>
    </row>
    <row r="78" spans="1:11" s="39" customFormat="1" ht="11.25" customHeight="1">
      <c r="A78" s="763" t="s">
        <v>132</v>
      </c>
      <c r="B78" s="763"/>
      <c r="C78" s="763"/>
      <c r="D78" s="763"/>
      <c r="E78" s="42"/>
      <c r="F78" s="42"/>
      <c r="G78" s="479" t="s">
        <v>272</v>
      </c>
      <c r="I78" s="205"/>
      <c r="J78" s="205"/>
      <c r="K78" s="205"/>
    </row>
    <row r="79" spans="1:11" s="39" customFormat="1" ht="11.25" customHeight="1">
      <c r="A79" s="523"/>
      <c r="B79" s="523"/>
      <c r="C79" s="523"/>
      <c r="D79" s="523"/>
      <c r="E79" s="42"/>
      <c r="F79" s="42"/>
      <c r="G79" s="524"/>
      <c r="I79" s="205"/>
      <c r="J79" s="205"/>
      <c r="K79" s="205"/>
    </row>
    <row r="80" spans="1:11" s="39" customFormat="1" ht="16.5" customHeight="1">
      <c r="A80" s="732" t="s">
        <v>410</v>
      </c>
      <c r="B80" s="732"/>
      <c r="C80" s="732"/>
      <c r="D80" s="732"/>
      <c r="E80" s="40"/>
      <c r="F80" s="40"/>
      <c r="G80" s="550" t="s">
        <v>296</v>
      </c>
      <c r="H80" s="346"/>
      <c r="I80" s="346"/>
      <c r="J80" s="346"/>
      <c r="K80" s="346"/>
    </row>
  </sheetData>
  <mergeCells count="20">
    <mergeCell ref="A76:D76"/>
    <mergeCell ref="A22:G22"/>
    <mergeCell ref="A80:D80"/>
    <mergeCell ref="A40:G40"/>
    <mergeCell ref="A42:G42"/>
    <mergeCell ref="A44:G44"/>
    <mergeCell ref="A61:G61"/>
    <mergeCell ref="A63:G63"/>
    <mergeCell ref="A78:D78"/>
    <mergeCell ref="A8:G8"/>
    <mergeCell ref="A9:G9"/>
    <mergeCell ref="A11:G11"/>
    <mergeCell ref="A31:G31"/>
    <mergeCell ref="A33:G33"/>
    <mergeCell ref="A7:G7"/>
    <mergeCell ref="A1:G1"/>
    <mergeCell ref="A2:G2"/>
    <mergeCell ref="A4:G4"/>
    <mergeCell ref="A6:G6"/>
    <mergeCell ref="A3:H3"/>
  </mergeCells>
  <pageMargins left="0.70866141732283472" right="0.31496062992125984" top="0.55118110236220474" bottom="0.15748031496062992" header="0.31496062992125984" footer="0.31496062992125984"/>
  <pageSetup paperSize="9" scale="99" fitToHeight="5" orientation="landscape" r:id="rId1"/>
  <rowBreaks count="1" manualBreakCount="1">
    <brk id="37" max="6" man="1"/>
  </rowBreaks>
</worksheet>
</file>

<file path=xl/worksheets/sheet4.xml><?xml version="1.0" encoding="utf-8"?>
<worksheet xmlns="http://schemas.openxmlformats.org/spreadsheetml/2006/main" xmlns:r="http://schemas.openxmlformats.org/officeDocument/2006/relationships">
  <sheetPr>
    <tabColor rgb="FFFFFF00"/>
  </sheetPr>
  <dimension ref="A1:K41"/>
  <sheetViews>
    <sheetView view="pageBreakPreview" topLeftCell="A17" zoomScale="90" zoomScaleSheetLayoutView="90" workbookViewId="0">
      <selection activeCell="I16" sqref="I16"/>
    </sheetView>
  </sheetViews>
  <sheetFormatPr defaultColWidth="9.140625" defaultRowHeight="12.75"/>
  <cols>
    <col min="1" max="1" width="38.7109375" style="39" customWidth="1"/>
    <col min="2" max="2" width="10.28515625" style="39" customWidth="1"/>
    <col min="3" max="4" width="10.140625" style="39" customWidth="1"/>
    <col min="5" max="5" width="13.85546875" style="39" customWidth="1"/>
    <col min="6" max="6" width="12.5703125" style="39" customWidth="1"/>
    <col min="7" max="7" width="11.7109375" style="39" hidden="1" customWidth="1"/>
    <col min="8" max="8" width="60.7109375" style="39" customWidth="1"/>
    <col min="9" max="9" width="9.5703125" style="39" customWidth="1"/>
    <col min="10" max="16384" width="9.140625" style="39"/>
  </cols>
  <sheetData>
    <row r="1" spans="1:11" ht="38.25" customHeight="1">
      <c r="A1" s="739" t="s">
        <v>294</v>
      </c>
      <c r="B1" s="739"/>
      <c r="C1" s="739"/>
      <c r="D1" s="739"/>
      <c r="E1" s="739"/>
      <c r="F1" s="739"/>
      <c r="G1" s="739"/>
      <c r="H1" s="739"/>
      <c r="I1" s="442"/>
      <c r="J1" s="442"/>
      <c r="K1" s="442"/>
    </row>
    <row r="3" spans="1:11" ht="12.75" customHeight="1">
      <c r="A3" s="734" t="s">
        <v>255</v>
      </c>
      <c r="B3" s="734"/>
      <c r="C3" s="734"/>
      <c r="D3" s="734"/>
      <c r="E3" s="734"/>
      <c r="F3" s="734"/>
      <c r="G3" s="734"/>
      <c r="H3" s="734"/>
      <c r="I3" s="177"/>
      <c r="J3" s="177"/>
      <c r="K3" s="177"/>
    </row>
    <row r="4" spans="1:11" ht="12.75" customHeight="1">
      <c r="A4" s="735" t="s">
        <v>63</v>
      </c>
      <c r="B4" s="735"/>
      <c r="C4" s="735"/>
      <c r="D4" s="735"/>
      <c r="E4" s="735"/>
      <c r="F4" s="735"/>
      <c r="G4" s="735"/>
      <c r="H4" s="735"/>
    </row>
    <row r="5" spans="1:11">
      <c r="A5" s="138" t="s">
        <v>4</v>
      </c>
      <c r="B5" s="51"/>
      <c r="C5" s="51"/>
      <c r="D5" s="51"/>
      <c r="E5" s="51"/>
      <c r="F5" s="51"/>
      <c r="G5" s="51"/>
      <c r="H5" s="51"/>
    </row>
    <row r="6" spans="1:11">
      <c r="A6" s="746" t="s">
        <v>95</v>
      </c>
      <c r="B6" s="746"/>
      <c r="C6" s="746"/>
      <c r="D6" s="746"/>
      <c r="E6" s="746"/>
      <c r="F6" s="746"/>
      <c r="G6" s="746"/>
      <c r="H6" s="746"/>
    </row>
    <row r="7" spans="1:11" ht="16.5" customHeight="1">
      <c r="A7" s="738" t="s">
        <v>96</v>
      </c>
      <c r="B7" s="738"/>
      <c r="C7" s="738"/>
      <c r="D7" s="738"/>
      <c r="E7" s="738"/>
      <c r="F7" s="738"/>
      <c r="G7" s="738"/>
      <c r="H7" s="738"/>
    </row>
    <row r="8" spans="1:11">
      <c r="A8" s="746" t="s">
        <v>97</v>
      </c>
      <c r="B8" s="746"/>
      <c r="C8" s="746"/>
      <c r="D8" s="746"/>
      <c r="E8" s="746"/>
      <c r="F8" s="746"/>
      <c r="G8" s="746"/>
      <c r="H8" s="746"/>
    </row>
    <row r="9" spans="1:11">
      <c r="A9" s="746" t="s">
        <v>98</v>
      </c>
      <c r="B9" s="746"/>
      <c r="C9" s="746"/>
      <c r="D9" s="746"/>
      <c r="E9" s="746"/>
      <c r="F9" s="746"/>
      <c r="G9" s="746"/>
      <c r="H9" s="746"/>
    </row>
    <row r="10" spans="1:11">
      <c r="A10" s="746" t="s">
        <v>173</v>
      </c>
      <c r="B10" s="746"/>
      <c r="C10" s="746"/>
      <c r="D10" s="746"/>
      <c r="E10" s="746"/>
      <c r="F10" s="746"/>
      <c r="G10" s="746"/>
      <c r="H10" s="746"/>
    </row>
    <row r="11" spans="1:11" ht="26.25" customHeight="1">
      <c r="A11" s="736" t="s">
        <v>256</v>
      </c>
      <c r="B11" s="736"/>
      <c r="C11" s="736"/>
      <c r="D11" s="736"/>
      <c r="E11" s="736"/>
      <c r="F11" s="736"/>
      <c r="G11" s="736"/>
      <c r="H11" s="736"/>
    </row>
    <row r="12" spans="1:11">
      <c r="A12" s="764" t="s">
        <v>5</v>
      </c>
      <c r="B12" s="742" t="s">
        <v>1</v>
      </c>
      <c r="C12" s="740" t="s">
        <v>69</v>
      </c>
      <c r="D12" s="740" t="s">
        <v>70</v>
      </c>
      <c r="E12" s="740" t="s">
        <v>71</v>
      </c>
      <c r="F12" s="740" t="s">
        <v>72</v>
      </c>
      <c r="G12" s="740" t="s">
        <v>73</v>
      </c>
      <c r="H12" s="740" t="s">
        <v>73</v>
      </c>
    </row>
    <row r="13" spans="1:11" ht="27.75" customHeight="1">
      <c r="A13" s="765"/>
      <c r="B13" s="742"/>
      <c r="C13" s="741"/>
      <c r="D13" s="741"/>
      <c r="E13" s="741"/>
      <c r="F13" s="741"/>
      <c r="G13" s="741"/>
      <c r="H13" s="741"/>
    </row>
    <row r="14" spans="1:11" ht="28.5" customHeight="1">
      <c r="A14" s="189" t="s">
        <v>20</v>
      </c>
      <c r="B14" s="282" t="s">
        <v>3</v>
      </c>
      <c r="C14" s="86">
        <f>C34</f>
        <v>5450342</v>
      </c>
      <c r="D14" s="86">
        <f>D34</f>
        <v>5450342</v>
      </c>
      <c r="E14" s="317">
        <f>D14-C14</f>
        <v>0</v>
      </c>
      <c r="F14" s="317">
        <f>D14/C14*100</f>
        <v>100</v>
      </c>
      <c r="G14" s="318" t="e">
        <f>SUM(#REF!+#REF!)</f>
        <v>#REF!</v>
      </c>
      <c r="H14" s="287" t="s">
        <v>257</v>
      </c>
    </row>
    <row r="15" spans="1:11" s="53" customFormat="1" ht="24.75" customHeight="1">
      <c r="A15" s="50" t="s">
        <v>6</v>
      </c>
      <c r="B15" s="272" t="s">
        <v>3</v>
      </c>
      <c r="C15" s="87">
        <f>C14</f>
        <v>5450342</v>
      </c>
      <c r="D15" s="87">
        <f>D14</f>
        <v>5450342</v>
      </c>
      <c r="E15" s="87">
        <f t="shared" ref="E15:F15" si="0">E14</f>
        <v>0</v>
      </c>
      <c r="F15" s="87">
        <f t="shared" si="0"/>
        <v>100</v>
      </c>
      <c r="G15" s="20" t="e">
        <f>SUM(G14)</f>
        <v>#REF!</v>
      </c>
      <c r="H15" s="286" t="s">
        <v>137</v>
      </c>
    </row>
    <row r="16" spans="1:11" s="53" customFormat="1" ht="38.25" customHeight="1">
      <c r="A16" s="286" t="s">
        <v>89</v>
      </c>
      <c r="B16" s="459" t="s">
        <v>1</v>
      </c>
      <c r="C16" s="20" t="s">
        <v>69</v>
      </c>
      <c r="D16" s="20" t="s">
        <v>70</v>
      </c>
      <c r="E16" s="20" t="s">
        <v>71</v>
      </c>
      <c r="F16" s="20" t="s">
        <v>72</v>
      </c>
      <c r="G16" s="20"/>
      <c r="H16" s="315" t="s">
        <v>73</v>
      </c>
    </row>
    <row r="17" spans="1:8" s="53" customFormat="1" ht="24.75" customHeight="1">
      <c r="A17" s="73" t="s">
        <v>319</v>
      </c>
      <c r="B17" s="282" t="s">
        <v>75</v>
      </c>
      <c r="C17" s="123">
        <v>21</v>
      </c>
      <c r="D17" s="123">
        <v>21.2</v>
      </c>
      <c r="E17" s="317">
        <f>D17-C17</f>
        <v>0.19999999999999929</v>
      </c>
      <c r="F17" s="317">
        <f>D17/C17*100</f>
        <v>100.95238095238095</v>
      </c>
      <c r="G17" s="20"/>
      <c r="H17" s="169" t="s">
        <v>258</v>
      </c>
    </row>
    <row r="18" spans="1:8" s="53" customFormat="1">
      <c r="A18" s="679"/>
      <c r="B18" s="517"/>
      <c r="C18" s="703"/>
      <c r="D18" s="703"/>
      <c r="E18" s="712"/>
      <c r="F18" s="712"/>
      <c r="G18" s="21"/>
      <c r="H18" s="705"/>
    </row>
    <row r="19" spans="1:8">
      <c r="A19" s="48" t="s">
        <v>223</v>
      </c>
      <c r="B19" s="340"/>
      <c r="C19" s="47"/>
      <c r="D19" s="23"/>
      <c r="E19" s="340"/>
      <c r="F19" s="340"/>
      <c r="G19" s="340"/>
    </row>
    <row r="20" spans="1:8">
      <c r="A20" s="45" t="s">
        <v>10</v>
      </c>
      <c r="B20" s="340"/>
      <c r="C20" s="47"/>
      <c r="D20" s="23"/>
      <c r="E20" s="340"/>
      <c r="F20" s="340"/>
      <c r="G20" s="340"/>
    </row>
    <row r="21" spans="1:8" ht="25.5" customHeight="1">
      <c r="A21" s="744" t="s">
        <v>22</v>
      </c>
      <c r="B21" s="744"/>
      <c r="C21" s="744"/>
      <c r="D21" s="744"/>
      <c r="E21" s="744"/>
      <c r="F21" s="744"/>
      <c r="G21" s="744"/>
    </row>
    <row r="22" spans="1:8">
      <c r="A22" s="48" t="s">
        <v>7</v>
      </c>
      <c r="B22" s="340"/>
      <c r="C22" s="47"/>
      <c r="D22" s="23"/>
      <c r="E22" s="340"/>
      <c r="F22" s="340"/>
      <c r="G22" s="340"/>
    </row>
    <row r="23" spans="1:8" ht="26.25" customHeight="1">
      <c r="A23" s="735" t="s">
        <v>253</v>
      </c>
      <c r="B23" s="735"/>
      <c r="C23" s="735"/>
      <c r="D23" s="735"/>
      <c r="E23" s="735"/>
      <c r="F23" s="735"/>
      <c r="G23" s="735"/>
      <c r="H23" s="735"/>
    </row>
    <row r="24" spans="1:8" s="53" customFormat="1" ht="27" customHeight="1">
      <c r="A24" s="740" t="s">
        <v>2</v>
      </c>
      <c r="B24" s="740" t="s">
        <v>1</v>
      </c>
      <c r="C24" s="740" t="s">
        <v>69</v>
      </c>
      <c r="D24" s="740" t="s">
        <v>70</v>
      </c>
      <c r="E24" s="740" t="s">
        <v>71</v>
      </c>
      <c r="F24" s="740" t="s">
        <v>72</v>
      </c>
      <c r="G24" s="740" t="s">
        <v>73</v>
      </c>
      <c r="H24" s="740" t="s">
        <v>73</v>
      </c>
    </row>
    <row r="25" spans="1:8" s="53" customFormat="1">
      <c r="A25" s="741"/>
      <c r="B25" s="741"/>
      <c r="C25" s="741"/>
      <c r="D25" s="741"/>
      <c r="E25" s="741"/>
      <c r="F25" s="741"/>
      <c r="G25" s="741"/>
      <c r="H25" s="741"/>
    </row>
    <row r="26" spans="1:8" ht="26.25" customHeight="1">
      <c r="A26" s="417" t="s">
        <v>23</v>
      </c>
      <c r="B26" s="341" t="s">
        <v>11</v>
      </c>
      <c r="C26" s="416">
        <v>25231</v>
      </c>
      <c r="D26" s="416">
        <v>29974</v>
      </c>
      <c r="E26" s="22">
        <f>D26-C26</f>
        <v>4743</v>
      </c>
      <c r="F26" s="22">
        <f>D26/C26*100</f>
        <v>118.79830367405175</v>
      </c>
      <c r="G26" s="22">
        <v>523</v>
      </c>
      <c r="H26" s="552" t="s">
        <v>321</v>
      </c>
    </row>
    <row r="27" spans="1:8" ht="26.25" customHeight="1">
      <c r="A27" s="417" t="s">
        <v>320</v>
      </c>
      <c r="B27" s="681" t="s">
        <v>11</v>
      </c>
      <c r="C27" s="561">
        <v>6000</v>
      </c>
      <c r="D27" s="561">
        <v>6927</v>
      </c>
      <c r="E27" s="22">
        <f t="shared" ref="E27" si="1">D27-C27</f>
        <v>927</v>
      </c>
      <c r="F27" s="22">
        <f t="shared" ref="F27" si="2">D27/C27*100</f>
        <v>115.45</v>
      </c>
      <c r="G27" s="562"/>
      <c r="H27" s="682" t="s">
        <v>321</v>
      </c>
    </row>
    <row r="28" spans="1:8" ht="26.25" customHeight="1">
      <c r="A28" s="417" t="s">
        <v>423</v>
      </c>
      <c r="B28" s="551" t="s">
        <v>11</v>
      </c>
      <c r="C28" s="561">
        <v>76420</v>
      </c>
      <c r="D28" s="561">
        <v>76420</v>
      </c>
      <c r="E28" s="22">
        <f t="shared" ref="E28" si="3">D28-C28</f>
        <v>0</v>
      </c>
      <c r="F28" s="22">
        <f t="shared" ref="F28" si="4">D28/C28*100</f>
        <v>100</v>
      </c>
      <c r="G28" s="562"/>
      <c r="H28" s="552" t="s">
        <v>258</v>
      </c>
    </row>
    <row r="29" spans="1:8" ht="12.75" customHeight="1">
      <c r="A29" s="764" t="s">
        <v>8</v>
      </c>
      <c r="B29" s="742" t="s">
        <v>1</v>
      </c>
      <c r="C29" s="740" t="s">
        <v>69</v>
      </c>
      <c r="D29" s="740" t="s">
        <v>70</v>
      </c>
      <c r="E29" s="740" t="s">
        <v>71</v>
      </c>
      <c r="F29" s="740" t="s">
        <v>72</v>
      </c>
      <c r="G29" s="740" t="s">
        <v>73</v>
      </c>
      <c r="H29" s="764" t="s">
        <v>73</v>
      </c>
    </row>
    <row r="30" spans="1:8" ht="29.45" customHeight="1">
      <c r="A30" s="765"/>
      <c r="B30" s="742"/>
      <c r="C30" s="741"/>
      <c r="D30" s="741"/>
      <c r="E30" s="741"/>
      <c r="F30" s="741"/>
      <c r="G30" s="741"/>
      <c r="H30" s="765"/>
    </row>
    <row r="31" spans="1:8" ht="15" customHeight="1">
      <c r="A31" s="415" t="s">
        <v>20</v>
      </c>
      <c r="B31" s="37" t="s">
        <v>3</v>
      </c>
      <c r="C31" s="711">
        <v>3086780</v>
      </c>
      <c r="D31" s="711">
        <v>3087424</v>
      </c>
      <c r="E31" s="133">
        <f>D31-C31</f>
        <v>644</v>
      </c>
      <c r="F31" s="90">
        <f>D31/C31*100</f>
        <v>100.02086316485139</v>
      </c>
      <c r="G31" s="133">
        <v>20327</v>
      </c>
      <c r="H31" s="709" t="s">
        <v>258</v>
      </c>
    </row>
    <row r="32" spans="1:8">
      <c r="A32" s="321" t="s">
        <v>422</v>
      </c>
      <c r="B32" s="339" t="s">
        <v>3</v>
      </c>
      <c r="C32" s="564">
        <v>329767</v>
      </c>
      <c r="D32" s="564">
        <v>329767</v>
      </c>
      <c r="E32" s="22">
        <f t="shared" ref="E32" si="5">D32-C32</f>
        <v>0</v>
      </c>
      <c r="F32" s="86">
        <f t="shared" ref="F32" si="6">D32/C32*100</f>
        <v>100</v>
      </c>
      <c r="G32" s="166"/>
      <c r="H32" s="682" t="s">
        <v>258</v>
      </c>
    </row>
    <row r="33" spans="1:11">
      <c r="A33" s="166" t="s">
        <v>424</v>
      </c>
      <c r="B33" s="339" t="s">
        <v>3</v>
      </c>
      <c r="C33" s="563">
        <v>2033795</v>
      </c>
      <c r="D33" s="563">
        <v>2033151</v>
      </c>
      <c r="E33" s="22">
        <f t="shared" ref="E33" si="7">D33-C33</f>
        <v>-644</v>
      </c>
      <c r="F33" s="86">
        <f t="shared" ref="F33" si="8">D33/C33*100</f>
        <v>99.968335058351514</v>
      </c>
      <c r="G33" s="680"/>
      <c r="H33" s="682" t="s">
        <v>258</v>
      </c>
    </row>
    <row r="34" spans="1:11" ht="28.5" customHeight="1">
      <c r="A34" s="50" t="s">
        <v>9</v>
      </c>
      <c r="B34" s="338" t="s">
        <v>3</v>
      </c>
      <c r="C34" s="20">
        <f>C31+C32+C33</f>
        <v>5450342</v>
      </c>
      <c r="D34" s="20">
        <f>D31+D32+D33</f>
        <v>5450342</v>
      </c>
      <c r="E34" s="20">
        <f>E31+E32+E33</f>
        <v>0</v>
      </c>
      <c r="F34" s="87">
        <f>F31</f>
        <v>100.02086316485139</v>
      </c>
      <c r="G34" s="20">
        <f>SUM(G31:G31)</f>
        <v>20327</v>
      </c>
      <c r="H34" s="286" t="s">
        <v>108</v>
      </c>
    </row>
    <row r="35" spans="1:11">
      <c r="A35" s="469"/>
      <c r="B35" s="518"/>
      <c r="C35" s="21"/>
      <c r="D35" s="198"/>
      <c r="E35" s="21"/>
      <c r="F35" s="198"/>
      <c r="G35" s="21"/>
      <c r="H35" s="205"/>
    </row>
    <row r="37" spans="1:11" s="42" customFormat="1" ht="25.5" customHeight="1">
      <c r="A37" s="732" t="s">
        <v>411</v>
      </c>
      <c r="B37" s="732"/>
      <c r="C37" s="732"/>
      <c r="D37" s="732"/>
      <c r="E37" s="148"/>
      <c r="F37" s="148"/>
      <c r="G37" s="549" t="s">
        <v>219</v>
      </c>
      <c r="H37" s="549" t="s">
        <v>219</v>
      </c>
      <c r="I37" s="205"/>
      <c r="J37" s="205"/>
      <c r="K37" s="205"/>
    </row>
    <row r="38" spans="1:11" s="42" customFormat="1">
      <c r="D38" s="173"/>
      <c r="E38" s="174"/>
      <c r="G38" s="470"/>
      <c r="H38" s="549"/>
    </row>
    <row r="39" spans="1:11" ht="11.25" customHeight="1">
      <c r="A39" s="763" t="s">
        <v>132</v>
      </c>
      <c r="B39" s="763"/>
      <c r="C39" s="763"/>
      <c r="D39" s="763"/>
      <c r="E39" s="42"/>
      <c r="F39" s="42"/>
      <c r="G39" s="456" t="s">
        <v>252</v>
      </c>
      <c r="H39" s="549" t="s">
        <v>272</v>
      </c>
      <c r="I39" s="205"/>
      <c r="J39" s="205"/>
      <c r="K39" s="205"/>
    </row>
    <row r="40" spans="1:11">
      <c r="A40" s="545"/>
      <c r="B40" s="545"/>
      <c r="C40" s="545"/>
      <c r="D40" s="545"/>
      <c r="E40" s="42"/>
      <c r="F40" s="42"/>
      <c r="G40" s="470"/>
      <c r="H40" s="549"/>
    </row>
    <row r="41" spans="1:11" ht="16.5" customHeight="1">
      <c r="A41" s="732" t="s">
        <v>410</v>
      </c>
      <c r="B41" s="732"/>
      <c r="C41" s="732"/>
      <c r="D41" s="732"/>
      <c r="E41" s="40"/>
      <c r="F41" s="40"/>
      <c r="G41" s="457" t="s">
        <v>244</v>
      </c>
      <c r="H41" s="550" t="s">
        <v>296</v>
      </c>
      <c r="I41" s="346"/>
      <c r="J41" s="346"/>
      <c r="K41" s="346"/>
    </row>
  </sheetData>
  <mergeCells count="38">
    <mergeCell ref="F12:F13"/>
    <mergeCell ref="B24:B25"/>
    <mergeCell ref="C24:C25"/>
    <mergeCell ref="D24:D25"/>
    <mergeCell ref="E24:E25"/>
    <mergeCell ref="F24:F25"/>
    <mergeCell ref="H29:H30"/>
    <mergeCell ref="A12:A13"/>
    <mergeCell ref="B12:B13"/>
    <mergeCell ref="A1:H1"/>
    <mergeCell ref="A7:H7"/>
    <mergeCell ref="H12:H13"/>
    <mergeCell ref="A3:H3"/>
    <mergeCell ref="A4:H4"/>
    <mergeCell ref="A6:H6"/>
    <mergeCell ref="A8:H8"/>
    <mergeCell ref="A9:H9"/>
    <mergeCell ref="A11:H11"/>
    <mergeCell ref="A10:H10"/>
    <mergeCell ref="C12:C13"/>
    <mergeCell ref="D12:D13"/>
    <mergeCell ref="E12:E13"/>
    <mergeCell ref="A24:A25"/>
    <mergeCell ref="G12:G13"/>
    <mergeCell ref="G24:G25"/>
    <mergeCell ref="A41:D41"/>
    <mergeCell ref="A37:D37"/>
    <mergeCell ref="A21:G21"/>
    <mergeCell ref="A23:H23"/>
    <mergeCell ref="A39:D39"/>
    <mergeCell ref="H24:H25"/>
    <mergeCell ref="A29:A30"/>
    <mergeCell ref="B29:B30"/>
    <mergeCell ref="C29:C30"/>
    <mergeCell ref="D29:D30"/>
    <mergeCell ref="E29:E30"/>
    <mergeCell ref="F29:F30"/>
    <mergeCell ref="G29:G30"/>
  </mergeCells>
  <pageMargins left="0.70866141732283472" right="0.31496062992125984" top="0.55118110236220474" bottom="0.55118110236220474" header="0.31496062992125984" footer="0.31496062992125984"/>
  <pageSetup paperSize="9" scale="88" fitToHeight="3" orientation="landscape" r:id="rId1"/>
  <rowBreaks count="1" manualBreakCount="1">
    <brk id="28" max="7"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K28"/>
  <sheetViews>
    <sheetView view="pageBreakPreview" topLeftCell="A11" zoomScale="90" zoomScaleSheetLayoutView="90" workbookViewId="0">
      <selection activeCell="B32" sqref="B32"/>
    </sheetView>
  </sheetViews>
  <sheetFormatPr defaultColWidth="9.140625" defaultRowHeight="12.75"/>
  <cols>
    <col min="1" max="1" width="43" style="39" customWidth="1"/>
    <col min="2" max="2" width="11.42578125" style="39" customWidth="1"/>
    <col min="3" max="3" width="12.42578125" style="39" customWidth="1"/>
    <col min="4" max="4" width="11.42578125" style="39" customWidth="1"/>
    <col min="5" max="5" width="11.7109375" style="39" customWidth="1"/>
    <col min="6" max="6" width="12.42578125" style="39" customWidth="1"/>
    <col min="7" max="7" width="40.42578125" style="39" customWidth="1"/>
    <col min="8" max="8" width="9.5703125" style="39" customWidth="1"/>
    <col min="9" max="16384" width="9.140625" style="39"/>
  </cols>
  <sheetData>
    <row r="1" spans="1:11" ht="36" customHeight="1">
      <c r="A1" s="739" t="s">
        <v>294</v>
      </c>
      <c r="B1" s="739"/>
      <c r="C1" s="739"/>
      <c r="D1" s="739"/>
      <c r="E1" s="739"/>
      <c r="F1" s="739"/>
      <c r="G1" s="739"/>
      <c r="H1" s="442"/>
      <c r="I1" s="442"/>
      <c r="J1" s="442"/>
      <c r="K1" s="442"/>
    </row>
    <row r="2" spans="1:11" ht="15.75" customHeight="1">
      <c r="A2" s="160"/>
      <c r="B2" s="160"/>
      <c r="C2" s="160"/>
      <c r="D2" s="160"/>
      <c r="E2" s="160"/>
      <c r="F2" s="160"/>
      <c r="G2" s="160"/>
      <c r="H2" s="160"/>
    </row>
    <row r="3" spans="1:11" ht="12.75" customHeight="1">
      <c r="A3" s="734" t="s">
        <v>255</v>
      </c>
      <c r="B3" s="734"/>
      <c r="C3" s="734"/>
      <c r="D3" s="734"/>
      <c r="E3" s="734"/>
      <c r="F3" s="734"/>
      <c r="G3" s="734"/>
      <c r="H3" s="734"/>
      <c r="I3" s="177"/>
      <c r="J3" s="177"/>
      <c r="K3" s="177"/>
    </row>
    <row r="4" spans="1:11">
      <c r="A4" s="735" t="s">
        <v>56</v>
      </c>
      <c r="B4" s="735"/>
      <c r="C4" s="735"/>
      <c r="D4" s="735"/>
      <c r="E4" s="735"/>
      <c r="F4" s="735"/>
      <c r="G4" s="735"/>
    </row>
    <row r="5" spans="1:11">
      <c r="A5" s="138" t="s">
        <v>4</v>
      </c>
      <c r="B5" s="51"/>
      <c r="C5" s="51"/>
      <c r="D5" s="51"/>
      <c r="E5" s="51"/>
      <c r="F5" s="51"/>
      <c r="G5" s="51"/>
    </row>
    <row r="6" spans="1:11">
      <c r="A6" s="746" t="s">
        <v>95</v>
      </c>
      <c r="B6" s="746"/>
      <c r="C6" s="746"/>
      <c r="D6" s="746"/>
      <c r="E6" s="746"/>
      <c r="F6" s="746"/>
      <c r="G6" s="746"/>
    </row>
    <row r="7" spans="1:11" ht="17.25" customHeight="1">
      <c r="A7" s="738" t="s">
        <v>96</v>
      </c>
      <c r="B7" s="738"/>
      <c r="C7" s="738"/>
      <c r="D7" s="738"/>
      <c r="E7" s="738"/>
      <c r="F7" s="738"/>
      <c r="G7" s="738"/>
    </row>
    <row r="8" spans="1:11">
      <c r="A8" s="746" t="s">
        <v>97</v>
      </c>
      <c r="B8" s="746"/>
      <c r="C8" s="746"/>
      <c r="D8" s="746"/>
      <c r="E8" s="746"/>
      <c r="F8" s="746"/>
      <c r="G8" s="746"/>
    </row>
    <row r="9" spans="1:11" ht="12" customHeight="1">
      <c r="A9" s="746" t="s">
        <v>98</v>
      </c>
      <c r="B9" s="746"/>
      <c r="C9" s="746"/>
      <c r="D9" s="746"/>
      <c r="E9" s="746"/>
      <c r="F9" s="746"/>
      <c r="G9" s="746"/>
    </row>
    <row r="10" spans="1:11" ht="12" customHeight="1">
      <c r="A10" s="325" t="s">
        <v>155</v>
      </c>
      <c r="B10" s="302"/>
      <c r="C10" s="302"/>
      <c r="D10" s="302"/>
      <c r="E10" s="302"/>
      <c r="F10" s="302"/>
      <c r="G10" s="302"/>
    </row>
    <row r="11" spans="1:11" ht="29.25" customHeight="1">
      <c r="A11" s="735" t="s">
        <v>24</v>
      </c>
      <c r="B11" s="735"/>
      <c r="C11" s="735"/>
      <c r="D11" s="735"/>
      <c r="E11" s="735"/>
      <c r="F11" s="735"/>
      <c r="G11" s="735"/>
    </row>
    <row r="12" spans="1:11">
      <c r="A12" s="5"/>
    </row>
    <row r="13" spans="1:11" ht="41.25" customHeight="1">
      <c r="A13" s="50" t="s">
        <v>5</v>
      </c>
      <c r="B13" s="139" t="s">
        <v>1</v>
      </c>
      <c r="C13" s="139" t="s">
        <v>69</v>
      </c>
      <c r="D13" s="139" t="s">
        <v>70</v>
      </c>
      <c r="E13" s="139" t="s">
        <v>71</v>
      </c>
      <c r="F13" s="136" t="s">
        <v>72</v>
      </c>
      <c r="G13" s="136" t="s">
        <v>73</v>
      </c>
    </row>
    <row r="14" spans="1:11" ht="26.25" customHeight="1">
      <c r="A14" s="280" t="s">
        <v>25</v>
      </c>
      <c r="B14" s="278" t="s">
        <v>3</v>
      </c>
      <c r="C14" s="147">
        <v>33587</v>
      </c>
      <c r="D14" s="121">
        <v>33586.999000000003</v>
      </c>
      <c r="E14" s="121">
        <f>D14-C14</f>
        <v>-9.9999999656574801E-4</v>
      </c>
      <c r="F14" s="192">
        <f>D14/C14*100</f>
        <v>99.999997022657581</v>
      </c>
      <c r="G14" s="22" t="s">
        <v>137</v>
      </c>
    </row>
    <row r="15" spans="1:11" s="53" customFormat="1" ht="30.75" customHeight="1">
      <c r="A15" s="50" t="s">
        <v>6</v>
      </c>
      <c r="B15" s="459" t="s">
        <v>3</v>
      </c>
      <c r="C15" s="87">
        <f>SUM(C14)</f>
        <v>33587</v>
      </c>
      <c r="D15" s="87">
        <f>SUM(D14)</f>
        <v>33586.999000000003</v>
      </c>
      <c r="E15" s="87">
        <f>SUM(E14)</f>
        <v>-9.9999999656574801E-4</v>
      </c>
      <c r="F15" s="119">
        <f>SUM(F14)</f>
        <v>99.999997022657581</v>
      </c>
      <c r="G15" s="20" t="s">
        <v>259</v>
      </c>
    </row>
    <row r="16" spans="1:11" ht="28.5" customHeight="1">
      <c r="A16" s="50" t="s">
        <v>99</v>
      </c>
      <c r="B16" s="272"/>
      <c r="C16" s="20"/>
      <c r="D16" s="20"/>
      <c r="E16" s="20"/>
      <c r="F16" s="20"/>
      <c r="G16" s="20"/>
    </row>
    <row r="17" spans="1:11" ht="42.75" customHeight="1">
      <c r="A17" s="188" t="s">
        <v>174</v>
      </c>
      <c r="B17" s="282" t="s">
        <v>75</v>
      </c>
      <c r="C17" s="123">
        <v>100</v>
      </c>
      <c r="D17" s="123">
        <v>100</v>
      </c>
      <c r="E17" s="35">
        <v>0</v>
      </c>
      <c r="F17" s="124">
        <v>100</v>
      </c>
      <c r="G17" s="124" t="s">
        <v>74</v>
      </c>
    </row>
    <row r="18" spans="1:11" ht="10.9" customHeight="1">
      <c r="A18" s="137"/>
      <c r="B18" s="137"/>
      <c r="C18" s="137"/>
      <c r="D18" s="137"/>
      <c r="E18" s="137"/>
      <c r="F18" s="137"/>
      <c r="G18" s="137"/>
    </row>
    <row r="19" spans="1:11">
      <c r="A19" s="740" t="s">
        <v>2</v>
      </c>
      <c r="B19" s="766" t="s">
        <v>1</v>
      </c>
      <c r="C19" s="740" t="s">
        <v>69</v>
      </c>
      <c r="D19" s="740" t="s">
        <v>70</v>
      </c>
      <c r="E19" s="740" t="s">
        <v>71</v>
      </c>
      <c r="F19" s="740" t="s">
        <v>72</v>
      </c>
      <c r="G19" s="740" t="s">
        <v>73</v>
      </c>
    </row>
    <row r="20" spans="1:11" ht="29.25" customHeight="1">
      <c r="A20" s="741"/>
      <c r="B20" s="767"/>
      <c r="C20" s="741"/>
      <c r="D20" s="741"/>
      <c r="E20" s="741"/>
      <c r="F20" s="741"/>
      <c r="G20" s="741"/>
    </row>
    <row r="21" spans="1:11" ht="25.5">
      <c r="A21" s="44" t="s">
        <v>26</v>
      </c>
      <c r="B21" s="31" t="s">
        <v>11</v>
      </c>
      <c r="C21" s="86">
        <v>1648</v>
      </c>
      <c r="D21" s="86">
        <v>1669</v>
      </c>
      <c r="E21" s="22">
        <f>C21-D21</f>
        <v>-21</v>
      </c>
      <c r="F21" s="52">
        <f>D21/C21*100</f>
        <v>101.27427184466021</v>
      </c>
      <c r="G21" s="282" t="s">
        <v>425</v>
      </c>
    </row>
    <row r="24" spans="1:11" s="42" customFormat="1" ht="29.25" customHeight="1">
      <c r="A24" s="732" t="s">
        <v>411</v>
      </c>
      <c r="B24" s="732"/>
      <c r="C24" s="732"/>
      <c r="D24" s="732"/>
      <c r="E24" s="148"/>
      <c r="F24" s="148"/>
      <c r="G24" s="553" t="s">
        <v>219</v>
      </c>
      <c r="H24" s="205"/>
      <c r="I24" s="205"/>
      <c r="J24" s="205"/>
      <c r="K24" s="205"/>
    </row>
    <row r="25" spans="1:11" s="42" customFormat="1">
      <c r="D25" s="173"/>
      <c r="E25" s="174"/>
      <c r="G25" s="470"/>
      <c r="H25" s="456"/>
    </row>
    <row r="26" spans="1:11">
      <c r="A26" s="763" t="s">
        <v>132</v>
      </c>
      <c r="B26" s="763"/>
      <c r="C26" s="763"/>
      <c r="D26" s="763"/>
      <c r="E26" s="42"/>
      <c r="F26" s="42"/>
      <c r="G26" s="479" t="s">
        <v>272</v>
      </c>
      <c r="H26" s="205"/>
      <c r="I26" s="205"/>
      <c r="J26" s="205"/>
      <c r="K26" s="205"/>
    </row>
    <row r="27" spans="1:11">
      <c r="A27" s="42"/>
      <c r="B27" s="42"/>
      <c r="C27" s="42"/>
      <c r="D27" s="42"/>
      <c r="E27" s="42"/>
      <c r="F27" s="42"/>
      <c r="G27" s="470"/>
      <c r="H27" s="42"/>
    </row>
    <row r="28" spans="1:11" ht="16.5" customHeight="1">
      <c r="A28" s="732" t="s">
        <v>410</v>
      </c>
      <c r="B28" s="732"/>
      <c r="C28" s="732"/>
      <c r="D28" s="732"/>
      <c r="E28" s="40"/>
      <c r="F28" s="40"/>
      <c r="G28" s="554" t="s">
        <v>296</v>
      </c>
      <c r="H28" s="346"/>
      <c r="I28" s="346"/>
      <c r="J28" s="346"/>
      <c r="K28" s="346"/>
    </row>
  </sheetData>
  <mergeCells count="18">
    <mergeCell ref="A28:D28"/>
    <mergeCell ref="A24:D24"/>
    <mergeCell ref="A26:D26"/>
    <mergeCell ref="A1:G1"/>
    <mergeCell ref="E19:E20"/>
    <mergeCell ref="F19:F20"/>
    <mergeCell ref="G19:G20"/>
    <mergeCell ref="C19:C20"/>
    <mergeCell ref="A8:G8"/>
    <mergeCell ref="A9:G9"/>
    <mergeCell ref="A4:G4"/>
    <mergeCell ref="A7:G7"/>
    <mergeCell ref="A11:G11"/>
    <mergeCell ref="A19:A20"/>
    <mergeCell ref="B19:B20"/>
    <mergeCell ref="A3:H3"/>
    <mergeCell ref="D19:D20"/>
    <mergeCell ref="A6:G6"/>
  </mergeCells>
  <pageMargins left="0.70866141732283472" right="0.70866141732283472" top="0.55118110236220474"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sheetPr>
    <tabColor rgb="FFFFFF00"/>
  </sheetPr>
  <dimension ref="A1:K43"/>
  <sheetViews>
    <sheetView view="pageBreakPreview" topLeftCell="A31" zoomScale="80" zoomScaleSheetLayoutView="80" workbookViewId="0">
      <selection activeCell="A41" sqref="A41:D41"/>
    </sheetView>
  </sheetViews>
  <sheetFormatPr defaultColWidth="9.140625" defaultRowHeight="12.75"/>
  <cols>
    <col min="1" max="1" width="47" style="39" customWidth="1"/>
    <col min="2" max="2" width="10.5703125" style="39" customWidth="1"/>
    <col min="3" max="3" width="11.140625" style="39" customWidth="1"/>
    <col min="4" max="4" width="13.28515625" style="39" customWidth="1"/>
    <col min="5" max="5" width="12.7109375" style="39" customWidth="1"/>
    <col min="6" max="6" width="13.5703125" style="39" customWidth="1"/>
    <col min="7" max="7" width="30.28515625" style="39" customWidth="1"/>
    <col min="8" max="8" width="7.5703125" style="39" customWidth="1"/>
    <col min="9" max="9" width="24.85546875" style="39" customWidth="1"/>
    <col min="10" max="16384" width="9.140625" style="39"/>
  </cols>
  <sheetData>
    <row r="1" spans="1:11" ht="39" customHeight="1">
      <c r="A1" s="739" t="s">
        <v>294</v>
      </c>
      <c r="B1" s="739"/>
      <c r="C1" s="739"/>
      <c r="D1" s="739"/>
      <c r="E1" s="739"/>
      <c r="F1" s="739"/>
      <c r="G1" s="739"/>
      <c r="H1" s="442"/>
      <c r="I1" s="442"/>
      <c r="J1" s="442"/>
      <c r="K1" s="442"/>
    </row>
    <row r="2" spans="1:11" ht="12.75" customHeight="1">
      <c r="A2" s="151"/>
    </row>
    <row r="3" spans="1:11" ht="12.75" customHeight="1">
      <c r="A3" s="734" t="s">
        <v>255</v>
      </c>
      <c r="B3" s="734"/>
      <c r="C3" s="734"/>
      <c r="D3" s="734"/>
      <c r="E3" s="734"/>
      <c r="F3" s="734"/>
      <c r="G3" s="734"/>
      <c r="H3" s="734"/>
      <c r="I3" s="177"/>
      <c r="J3" s="177"/>
      <c r="K3" s="177"/>
    </row>
    <row r="4" spans="1:11" ht="26.25" customHeight="1">
      <c r="A4" s="735" t="s">
        <v>57</v>
      </c>
      <c r="B4" s="735"/>
      <c r="C4" s="735"/>
      <c r="D4" s="735"/>
      <c r="E4" s="735"/>
      <c r="F4" s="735"/>
      <c r="G4" s="735"/>
      <c r="H4" s="196"/>
    </row>
    <row r="5" spans="1:11">
      <c r="A5" s="239" t="s">
        <v>4</v>
      </c>
      <c r="B5" s="51"/>
      <c r="C5" s="51"/>
      <c r="D5" s="51"/>
      <c r="E5" s="51"/>
      <c r="F5" s="51"/>
      <c r="G5" s="51"/>
      <c r="H5" s="51"/>
    </row>
    <row r="6" spans="1:11">
      <c r="A6" s="746" t="s">
        <v>95</v>
      </c>
      <c r="B6" s="746"/>
      <c r="C6" s="746"/>
      <c r="D6" s="746"/>
      <c r="E6" s="746"/>
      <c r="F6" s="746"/>
      <c r="G6" s="746"/>
      <c r="H6" s="51"/>
    </row>
    <row r="7" spans="1:11">
      <c r="A7" s="738" t="s">
        <v>96</v>
      </c>
      <c r="B7" s="738"/>
      <c r="C7" s="738"/>
      <c r="D7" s="738"/>
      <c r="E7" s="738"/>
      <c r="F7" s="738"/>
      <c r="G7" s="738"/>
      <c r="H7" s="51"/>
    </row>
    <row r="8" spans="1:11">
      <c r="A8" s="746" t="s">
        <v>97</v>
      </c>
      <c r="B8" s="746"/>
      <c r="C8" s="746"/>
      <c r="D8" s="746"/>
      <c r="E8" s="746"/>
      <c r="F8" s="746"/>
      <c r="G8" s="746"/>
      <c r="H8" s="51"/>
    </row>
    <row r="9" spans="1:11">
      <c r="A9" s="746" t="s">
        <v>98</v>
      </c>
      <c r="B9" s="746"/>
      <c r="C9" s="746"/>
      <c r="D9" s="746"/>
      <c r="E9" s="746"/>
      <c r="F9" s="746"/>
      <c r="G9" s="746"/>
      <c r="H9" s="51"/>
    </row>
    <row r="10" spans="1:11">
      <c r="A10" s="324" t="s">
        <v>173</v>
      </c>
      <c r="B10" s="302"/>
      <c r="C10" s="302"/>
      <c r="D10" s="302"/>
      <c r="E10" s="302"/>
      <c r="F10" s="302"/>
      <c r="G10" s="302"/>
      <c r="H10" s="51"/>
    </row>
    <row r="11" spans="1:11" ht="43.9" customHeight="1">
      <c r="A11" s="768" t="s">
        <v>175</v>
      </c>
      <c r="B11" s="768"/>
      <c r="C11" s="768"/>
      <c r="D11" s="768"/>
      <c r="E11" s="768"/>
      <c r="F11" s="768"/>
      <c r="G11" s="768"/>
      <c r="H11" s="238"/>
    </row>
    <row r="12" spans="1:11" ht="55.5" customHeight="1">
      <c r="A12" s="50" t="s">
        <v>5</v>
      </c>
      <c r="B12" s="492" t="s">
        <v>1</v>
      </c>
      <c r="C12" s="492" t="s">
        <v>69</v>
      </c>
      <c r="D12" s="492" t="s">
        <v>70</v>
      </c>
      <c r="E12" s="492" t="s">
        <v>71</v>
      </c>
      <c r="F12" s="492" t="s">
        <v>72</v>
      </c>
      <c r="G12" s="237" t="s">
        <v>73</v>
      </c>
    </row>
    <row r="13" spans="1:11" ht="41.25" customHeight="1">
      <c r="A13" s="241" t="s">
        <v>27</v>
      </c>
      <c r="B13" s="339" t="s">
        <v>3</v>
      </c>
      <c r="C13" s="713">
        <v>2455548</v>
      </c>
      <c r="D13" s="147">
        <v>2455547.892</v>
      </c>
      <c r="E13" s="121">
        <f>D13-C13</f>
        <v>-0.10800000000745058</v>
      </c>
      <c r="F13" s="689">
        <f>D13/C13*100</f>
        <v>99.999995601796428</v>
      </c>
      <c r="G13" s="188" t="s">
        <v>220</v>
      </c>
    </row>
    <row r="14" spans="1:11" s="53" customFormat="1" ht="28.5" customHeight="1">
      <c r="A14" s="50" t="s">
        <v>6</v>
      </c>
      <c r="B14" s="492" t="s">
        <v>3</v>
      </c>
      <c r="C14" s="714">
        <f>C13</f>
        <v>2455548</v>
      </c>
      <c r="D14" s="715">
        <f>D13</f>
        <v>2455547.892</v>
      </c>
      <c r="E14" s="120">
        <f>E13</f>
        <v>-0.10800000000745058</v>
      </c>
      <c r="F14" s="690">
        <f>D14/C14%</f>
        <v>99.999995601796428</v>
      </c>
      <c r="G14" s="243" t="s">
        <v>77</v>
      </c>
    </row>
    <row r="15" spans="1:11">
      <c r="A15" s="50" t="s">
        <v>76</v>
      </c>
      <c r="B15" s="492"/>
      <c r="C15" s="20"/>
      <c r="D15" s="20"/>
      <c r="E15" s="20"/>
      <c r="F15" s="20"/>
      <c r="G15" s="20"/>
    </row>
    <row r="16" spans="1:11" ht="30" customHeight="1">
      <c r="A16" s="73" t="s">
        <v>125</v>
      </c>
      <c r="B16" s="282" t="s">
        <v>75</v>
      </c>
      <c r="C16" s="123">
        <v>100</v>
      </c>
      <c r="D16" s="123">
        <v>100</v>
      </c>
      <c r="E16" s="35">
        <v>0</v>
      </c>
      <c r="F16" s="124"/>
      <c r="G16" s="22" t="s">
        <v>74</v>
      </c>
      <c r="I16" s="584"/>
    </row>
    <row r="17" spans="1:9">
      <c r="A17" s="49"/>
      <c r="B17" s="240"/>
      <c r="C17" s="47"/>
      <c r="D17" s="23"/>
      <c r="E17" s="240"/>
      <c r="F17" s="240"/>
      <c r="G17" s="240"/>
      <c r="I17" s="585"/>
    </row>
    <row r="18" spans="1:9" ht="53.25" customHeight="1">
      <c r="A18" s="236" t="s">
        <v>2</v>
      </c>
      <c r="B18" s="339" t="s">
        <v>1</v>
      </c>
      <c r="C18" s="492" t="s">
        <v>69</v>
      </c>
      <c r="D18" s="492" t="s">
        <v>70</v>
      </c>
      <c r="E18" s="492" t="s">
        <v>71</v>
      </c>
      <c r="F18" s="492" t="s">
        <v>72</v>
      </c>
      <c r="G18" s="237" t="s">
        <v>73</v>
      </c>
      <c r="I18" s="585"/>
    </row>
    <row r="19" spans="1:9" ht="61.5" customHeight="1">
      <c r="A19" s="4" t="s">
        <v>426</v>
      </c>
      <c r="B19" s="494" t="s">
        <v>11</v>
      </c>
      <c r="C19" s="416">
        <v>205</v>
      </c>
      <c r="D19" s="416">
        <v>205</v>
      </c>
      <c r="E19" s="495">
        <f>D19-C19</f>
        <v>0</v>
      </c>
      <c r="F19" s="481">
        <f>D19/C19*100</f>
        <v>100</v>
      </c>
      <c r="G19" s="27" t="s">
        <v>78</v>
      </c>
      <c r="H19" s="125"/>
    </row>
    <row r="20" spans="1:9" ht="41.25" customHeight="1">
      <c r="A20" s="418" t="s">
        <v>322</v>
      </c>
      <c r="B20" s="555" t="s">
        <v>11</v>
      </c>
      <c r="C20" s="416">
        <v>738</v>
      </c>
      <c r="D20" s="416">
        <v>774</v>
      </c>
      <c r="E20" s="556">
        <f t="shared" ref="E20:E33" si="0">D20-C20</f>
        <v>36</v>
      </c>
      <c r="F20" s="481">
        <f t="shared" ref="F20:F34" si="1">D20/C20*100</f>
        <v>104.8780487804878</v>
      </c>
      <c r="G20" s="27" t="s">
        <v>78</v>
      </c>
      <c r="H20" s="125"/>
    </row>
    <row r="21" spans="1:9" ht="44.25" customHeight="1">
      <c r="A21" s="418" t="s">
        <v>413</v>
      </c>
      <c r="B21" s="555" t="s">
        <v>11</v>
      </c>
      <c r="C21" s="416">
        <v>7</v>
      </c>
      <c r="D21" s="416">
        <v>7</v>
      </c>
      <c r="E21" s="556">
        <f t="shared" si="0"/>
        <v>0</v>
      </c>
      <c r="F21" s="481">
        <f t="shared" si="1"/>
        <v>100</v>
      </c>
      <c r="G21" s="27" t="s">
        <v>78</v>
      </c>
      <c r="H21" s="125"/>
    </row>
    <row r="22" spans="1:9" ht="42" customHeight="1">
      <c r="A22" s="586" t="s">
        <v>323</v>
      </c>
      <c r="B22" s="555" t="s">
        <v>11</v>
      </c>
      <c r="C22" s="416">
        <v>45</v>
      </c>
      <c r="D22" s="416">
        <v>44</v>
      </c>
      <c r="E22" s="556">
        <f t="shared" si="0"/>
        <v>-1</v>
      </c>
      <c r="F22" s="481">
        <f t="shared" si="1"/>
        <v>97.777777777777771</v>
      </c>
      <c r="G22" s="27" t="s">
        <v>425</v>
      </c>
      <c r="H22" s="125"/>
    </row>
    <row r="23" spans="1:9" ht="57" customHeight="1">
      <c r="A23" s="586" t="s">
        <v>324</v>
      </c>
      <c r="B23" s="555" t="s">
        <v>11</v>
      </c>
      <c r="C23" s="416">
        <v>8051</v>
      </c>
      <c r="D23" s="416">
        <v>8182</v>
      </c>
      <c r="E23" s="556">
        <f t="shared" si="0"/>
        <v>131</v>
      </c>
      <c r="F23" s="481">
        <f t="shared" si="1"/>
        <v>101.62712706496086</v>
      </c>
      <c r="G23" s="27" t="s">
        <v>78</v>
      </c>
      <c r="H23" s="125"/>
    </row>
    <row r="24" spans="1:9" ht="44.25" customHeight="1">
      <c r="A24" s="586" t="s">
        <v>325</v>
      </c>
      <c r="B24" s="555" t="s">
        <v>11</v>
      </c>
      <c r="C24" s="416">
        <v>5689</v>
      </c>
      <c r="D24" s="416">
        <v>6058</v>
      </c>
      <c r="E24" s="556">
        <f t="shared" si="0"/>
        <v>369</v>
      </c>
      <c r="F24" s="481">
        <f t="shared" si="1"/>
        <v>106.4862014413781</v>
      </c>
      <c r="G24" s="27" t="s">
        <v>78</v>
      </c>
      <c r="H24" s="125"/>
    </row>
    <row r="25" spans="1:9" ht="73.5" customHeight="1">
      <c r="A25" s="586" t="s">
        <v>326</v>
      </c>
      <c r="B25" s="555" t="s">
        <v>11</v>
      </c>
      <c r="C25" s="416">
        <v>269</v>
      </c>
      <c r="D25" s="416">
        <v>307</v>
      </c>
      <c r="E25" s="556">
        <f t="shared" si="0"/>
        <v>38</v>
      </c>
      <c r="F25" s="481">
        <f t="shared" si="1"/>
        <v>114.12639405204462</v>
      </c>
      <c r="G25" s="27" t="s">
        <v>78</v>
      </c>
      <c r="H25" s="125"/>
    </row>
    <row r="26" spans="1:9" ht="45.75" customHeight="1">
      <c r="A26" s="586" t="s">
        <v>327</v>
      </c>
      <c r="B26" s="555" t="s">
        <v>11</v>
      </c>
      <c r="C26" s="416">
        <v>27</v>
      </c>
      <c r="D26" s="416">
        <v>29</v>
      </c>
      <c r="E26" s="556">
        <f t="shared" si="0"/>
        <v>2</v>
      </c>
      <c r="F26" s="481">
        <f t="shared" si="1"/>
        <v>107.40740740740742</v>
      </c>
      <c r="G26" s="27" t="s">
        <v>78</v>
      </c>
      <c r="H26" s="125"/>
    </row>
    <row r="27" spans="1:9" ht="29.25" customHeight="1">
      <c r="A27" s="586" t="s">
        <v>328</v>
      </c>
      <c r="B27" s="555" t="s">
        <v>11</v>
      </c>
      <c r="C27" s="416">
        <v>2</v>
      </c>
      <c r="D27" s="416">
        <v>2</v>
      </c>
      <c r="E27" s="556">
        <f t="shared" si="0"/>
        <v>0</v>
      </c>
      <c r="F27" s="481">
        <f t="shared" si="1"/>
        <v>100</v>
      </c>
      <c r="G27" s="27" t="s">
        <v>78</v>
      </c>
      <c r="H27" s="125"/>
    </row>
    <row r="28" spans="1:9" ht="42.75" customHeight="1">
      <c r="A28" s="586" t="s">
        <v>329</v>
      </c>
      <c r="B28" s="555" t="s">
        <v>11</v>
      </c>
      <c r="C28" s="416">
        <v>41</v>
      </c>
      <c r="D28" s="416">
        <v>44</v>
      </c>
      <c r="E28" s="556">
        <f t="shared" si="0"/>
        <v>3</v>
      </c>
      <c r="F28" s="481">
        <f t="shared" si="1"/>
        <v>107.31707317073172</v>
      </c>
      <c r="G28" s="27" t="s">
        <v>78</v>
      </c>
      <c r="H28" s="126"/>
    </row>
    <row r="29" spans="1:9" ht="41.25" customHeight="1">
      <c r="A29" s="586" t="s">
        <v>330</v>
      </c>
      <c r="B29" s="555" t="s">
        <v>11</v>
      </c>
      <c r="C29" s="416">
        <v>69</v>
      </c>
      <c r="D29" s="416">
        <v>38</v>
      </c>
      <c r="E29" s="556">
        <f t="shared" si="0"/>
        <v>-31</v>
      </c>
      <c r="F29" s="481">
        <f t="shared" si="1"/>
        <v>55.072463768115945</v>
      </c>
      <c r="G29" s="27" t="s">
        <v>425</v>
      </c>
      <c r="H29" s="126"/>
    </row>
    <row r="30" spans="1:9" ht="46.5" customHeight="1">
      <c r="A30" s="586" t="s">
        <v>331</v>
      </c>
      <c r="B30" s="555" t="s">
        <v>11</v>
      </c>
      <c r="C30" s="416">
        <v>203</v>
      </c>
      <c r="D30" s="416">
        <v>203</v>
      </c>
      <c r="E30" s="556">
        <f t="shared" si="0"/>
        <v>0</v>
      </c>
      <c r="F30" s="481">
        <f t="shared" si="1"/>
        <v>100</v>
      </c>
      <c r="G30" s="27" t="s">
        <v>78</v>
      </c>
      <c r="H30" s="126"/>
    </row>
    <row r="31" spans="1:9" ht="57.75" customHeight="1">
      <c r="A31" s="586" t="s">
        <v>332</v>
      </c>
      <c r="B31" s="555" t="s">
        <v>11</v>
      </c>
      <c r="C31" s="416">
        <v>3994</v>
      </c>
      <c r="D31" s="416">
        <v>3994</v>
      </c>
      <c r="E31" s="556">
        <f t="shared" si="0"/>
        <v>0</v>
      </c>
      <c r="F31" s="481">
        <f t="shared" si="1"/>
        <v>100</v>
      </c>
      <c r="G31" s="27" t="s">
        <v>78</v>
      </c>
      <c r="H31" s="126"/>
    </row>
    <row r="32" spans="1:9" ht="54.75" customHeight="1">
      <c r="A32" s="586" t="s">
        <v>333</v>
      </c>
      <c r="B32" s="555" t="s">
        <v>11</v>
      </c>
      <c r="C32" s="416">
        <v>14117</v>
      </c>
      <c r="D32" s="416">
        <v>14118</v>
      </c>
      <c r="E32" s="556">
        <f t="shared" si="0"/>
        <v>1</v>
      </c>
      <c r="F32" s="481">
        <f t="shared" si="1"/>
        <v>100.00708365800099</v>
      </c>
      <c r="G32" s="27" t="s">
        <v>78</v>
      </c>
      <c r="H32" s="126"/>
    </row>
    <row r="33" spans="1:11" ht="68.25" customHeight="1">
      <c r="A33" s="587" t="s">
        <v>334</v>
      </c>
      <c r="B33" s="555" t="s">
        <v>11</v>
      </c>
      <c r="C33" s="416">
        <v>380</v>
      </c>
      <c r="D33" s="416">
        <v>439</v>
      </c>
      <c r="E33" s="556">
        <f t="shared" si="0"/>
        <v>59</v>
      </c>
      <c r="F33" s="481">
        <f t="shared" si="1"/>
        <v>115.52631578947367</v>
      </c>
      <c r="G33" s="27" t="s">
        <v>78</v>
      </c>
      <c r="H33" s="126"/>
    </row>
    <row r="34" spans="1:11" s="53" customFormat="1" ht="13.5" customHeight="1">
      <c r="A34" s="588" t="s">
        <v>335</v>
      </c>
      <c r="B34" s="707" t="s">
        <v>11</v>
      </c>
      <c r="C34" s="729">
        <f>SUM(C19:C33)</f>
        <v>33837</v>
      </c>
      <c r="D34" s="729">
        <f t="shared" ref="D34:E34" si="2">SUM(D19:D33)</f>
        <v>34444</v>
      </c>
      <c r="E34" s="729">
        <f t="shared" si="2"/>
        <v>607</v>
      </c>
      <c r="F34" s="730">
        <f t="shared" si="1"/>
        <v>101.79389425776517</v>
      </c>
      <c r="G34" s="243" t="s">
        <v>78</v>
      </c>
      <c r="H34" s="731"/>
    </row>
    <row r="37" spans="1:11" s="42" customFormat="1" ht="25.5" customHeight="1">
      <c r="A37" s="732" t="s">
        <v>411</v>
      </c>
      <c r="B37" s="732"/>
      <c r="C37" s="732"/>
      <c r="D37" s="732"/>
      <c r="E37" s="148"/>
      <c r="F37" s="148"/>
      <c r="G37" s="553" t="s">
        <v>219</v>
      </c>
      <c r="H37" s="205"/>
      <c r="I37" s="205"/>
      <c r="J37" s="205"/>
      <c r="K37" s="205"/>
    </row>
    <row r="38" spans="1:11" s="42" customFormat="1">
      <c r="D38" s="173"/>
      <c r="E38" s="174"/>
      <c r="G38" s="470"/>
      <c r="H38" s="456"/>
    </row>
    <row r="39" spans="1:11">
      <c r="A39" s="763" t="s">
        <v>132</v>
      </c>
      <c r="B39" s="763"/>
      <c r="C39" s="763"/>
      <c r="D39" s="763"/>
      <c r="E39" s="42"/>
      <c r="F39" s="42"/>
      <c r="G39" s="553" t="s">
        <v>272</v>
      </c>
      <c r="H39" s="205"/>
      <c r="I39" s="205"/>
      <c r="J39" s="205"/>
      <c r="K39" s="205"/>
    </row>
    <row r="40" spans="1:11">
      <c r="A40" s="42"/>
      <c r="B40" s="42"/>
      <c r="C40" s="42"/>
      <c r="D40" s="42"/>
      <c r="E40" s="42"/>
      <c r="F40" s="42"/>
      <c r="G40" s="470"/>
      <c r="H40" s="42"/>
    </row>
    <row r="41" spans="1:11" ht="16.5" customHeight="1">
      <c r="A41" s="732" t="s">
        <v>410</v>
      </c>
      <c r="B41" s="732"/>
      <c r="C41" s="732"/>
      <c r="D41" s="732"/>
      <c r="E41" s="40"/>
      <c r="F41" s="40"/>
      <c r="G41" s="554" t="s">
        <v>296</v>
      </c>
      <c r="H41" s="346"/>
      <c r="I41" s="346"/>
      <c r="J41" s="346"/>
      <c r="K41" s="346"/>
    </row>
    <row r="43" spans="1:11" ht="36" customHeight="1"/>
  </sheetData>
  <mergeCells count="11">
    <mergeCell ref="A4:G4"/>
    <mergeCell ref="A6:G6"/>
    <mergeCell ref="A1:G1"/>
    <mergeCell ref="A7:G7"/>
    <mergeCell ref="A3:H3"/>
    <mergeCell ref="A8:G8"/>
    <mergeCell ref="A9:G9"/>
    <mergeCell ref="A37:D37"/>
    <mergeCell ref="A11:G11"/>
    <mergeCell ref="A41:D41"/>
    <mergeCell ref="A39:D39"/>
  </mergeCells>
  <pageMargins left="0.70866141732283472" right="0.31496062992125984"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K206"/>
  <sheetViews>
    <sheetView view="pageBreakPreview" topLeftCell="A79" zoomScale="90" zoomScaleSheetLayoutView="90" workbookViewId="0">
      <selection activeCell="E89" sqref="E89"/>
    </sheetView>
  </sheetViews>
  <sheetFormatPr defaultColWidth="9.140625" defaultRowHeight="12.75"/>
  <cols>
    <col min="1" max="1" width="48.85546875" style="42" customWidth="1"/>
    <col min="2" max="2" width="11.140625" style="42" customWidth="1"/>
    <col min="3" max="3" width="12" style="42" customWidth="1"/>
    <col min="4" max="4" width="13.28515625" style="42" customWidth="1"/>
    <col min="5" max="5" width="13.42578125" style="42" customWidth="1"/>
    <col min="6" max="6" width="13.140625" style="42" customWidth="1"/>
    <col min="7" max="7" width="36.42578125" style="42" customWidth="1"/>
    <col min="8" max="8" width="12.5703125" style="42" bestFit="1" customWidth="1"/>
    <col min="9" max="16384" width="9.140625" style="42"/>
  </cols>
  <sheetData>
    <row r="1" spans="1:11" s="39" customFormat="1" ht="36" customHeight="1">
      <c r="A1" s="739" t="s">
        <v>294</v>
      </c>
      <c r="B1" s="739"/>
      <c r="C1" s="739"/>
      <c r="D1" s="739"/>
      <c r="E1" s="739"/>
      <c r="F1" s="739"/>
      <c r="G1" s="739"/>
      <c r="H1" s="442"/>
      <c r="I1" s="442"/>
      <c r="J1" s="442"/>
      <c r="K1" s="442"/>
    </row>
    <row r="2" spans="1:11" s="39" customFormat="1" ht="12.75" customHeight="1">
      <c r="A2" s="734" t="s">
        <v>255</v>
      </c>
      <c r="B2" s="734"/>
      <c r="C2" s="734"/>
      <c r="D2" s="734"/>
      <c r="E2" s="734"/>
      <c r="F2" s="734"/>
      <c r="G2" s="734"/>
      <c r="H2" s="734"/>
      <c r="I2" s="177"/>
      <c r="J2" s="177"/>
      <c r="K2" s="177"/>
    </row>
    <row r="3" spans="1:11" ht="13.15" customHeight="1">
      <c r="A3" s="735" t="s">
        <v>58</v>
      </c>
      <c r="B3" s="735"/>
      <c r="C3" s="735"/>
      <c r="D3" s="735"/>
      <c r="E3" s="735"/>
      <c r="F3" s="735"/>
      <c r="G3" s="735"/>
    </row>
    <row r="4" spans="1:11">
      <c r="A4" s="305" t="s">
        <v>4</v>
      </c>
      <c r="B4" s="51"/>
      <c r="C4" s="51"/>
      <c r="D4" s="51"/>
      <c r="E4" s="51"/>
      <c r="F4" s="51"/>
      <c r="G4" s="51"/>
    </row>
    <row r="5" spans="1:11">
      <c r="A5" s="769" t="s">
        <v>100</v>
      </c>
      <c r="B5" s="769"/>
      <c r="C5" s="769"/>
      <c r="D5" s="769"/>
      <c r="E5" s="769"/>
      <c r="F5" s="769"/>
      <c r="G5" s="769"/>
    </row>
    <row r="6" spans="1:11">
      <c r="A6" s="769" t="s">
        <v>119</v>
      </c>
      <c r="B6" s="769"/>
      <c r="C6" s="769"/>
      <c r="D6" s="769"/>
      <c r="E6" s="769"/>
      <c r="F6" s="769"/>
      <c r="G6" s="769"/>
    </row>
    <row r="7" spans="1:11">
      <c r="A7" s="769" t="s">
        <v>101</v>
      </c>
      <c r="B7" s="769"/>
      <c r="C7" s="769"/>
      <c r="D7" s="769"/>
      <c r="E7" s="769"/>
      <c r="F7" s="769"/>
      <c r="G7" s="769"/>
    </row>
    <row r="8" spans="1:11">
      <c r="A8" s="769" t="s">
        <v>18</v>
      </c>
      <c r="B8" s="769"/>
      <c r="C8" s="769"/>
      <c r="D8" s="769"/>
      <c r="E8" s="769"/>
      <c r="F8" s="769"/>
      <c r="G8" s="769"/>
    </row>
    <row r="9" spans="1:11" ht="16.5" customHeight="1">
      <c r="A9" s="770" t="s">
        <v>59</v>
      </c>
      <c r="B9" s="770"/>
      <c r="C9" s="770"/>
      <c r="D9" s="770"/>
      <c r="E9" s="770"/>
      <c r="F9" s="770"/>
      <c r="G9" s="770"/>
    </row>
    <row r="10" spans="1:11" ht="50.25" customHeight="1">
      <c r="A10" s="771" t="s">
        <v>176</v>
      </c>
      <c r="B10" s="771"/>
      <c r="C10" s="771"/>
      <c r="D10" s="771"/>
      <c r="E10" s="771"/>
      <c r="F10" s="771"/>
      <c r="G10" s="771"/>
    </row>
    <row r="11" spans="1:11" ht="47.25" customHeight="1">
      <c r="A11" s="50" t="s">
        <v>5</v>
      </c>
      <c r="B11" s="300" t="s">
        <v>1</v>
      </c>
      <c r="C11" s="300" t="s">
        <v>69</v>
      </c>
      <c r="D11" s="300" t="s">
        <v>70</v>
      </c>
      <c r="E11" s="300" t="s">
        <v>71</v>
      </c>
      <c r="F11" s="300" t="s">
        <v>72</v>
      </c>
      <c r="G11" s="300" t="s">
        <v>73</v>
      </c>
    </row>
    <row r="12" spans="1:11">
      <c r="A12" s="321" t="s">
        <v>46</v>
      </c>
      <c r="B12" s="304" t="s">
        <v>3</v>
      </c>
      <c r="C12" s="121">
        <v>1304390</v>
      </c>
      <c r="D12" s="121">
        <v>1304388.2069999999</v>
      </c>
      <c r="E12" s="121">
        <f>D12-C12</f>
        <v>-1.7930000000633299</v>
      </c>
      <c r="F12" s="121">
        <f>D12/C12*100</f>
        <v>99.999862541111156</v>
      </c>
      <c r="G12" s="594" t="s">
        <v>261</v>
      </c>
      <c r="H12" s="482"/>
    </row>
    <row r="13" spans="1:11" ht="30" customHeight="1">
      <c r="A13" s="50" t="s">
        <v>6</v>
      </c>
      <c r="B13" s="300" t="s">
        <v>3</v>
      </c>
      <c r="C13" s="87">
        <f>C12</f>
        <v>1304390</v>
      </c>
      <c r="D13" s="87">
        <f>SUM(D12:D12)</f>
        <v>1304388.2069999999</v>
      </c>
      <c r="E13" s="121">
        <f>D13-C13</f>
        <v>-1.7930000000633299</v>
      </c>
      <c r="F13" s="87">
        <f>F12</f>
        <v>99.999862541111156</v>
      </c>
      <c r="G13" s="20" t="s">
        <v>427</v>
      </c>
    </row>
    <row r="14" spans="1:11">
      <c r="A14" s="50" t="s">
        <v>79</v>
      </c>
      <c r="B14" s="300"/>
      <c r="C14" s="20"/>
      <c r="D14" s="20"/>
      <c r="E14" s="20"/>
      <c r="F14" s="20"/>
      <c r="G14" s="255"/>
    </row>
    <row r="15" spans="1:11" ht="25.5">
      <c r="A15" s="73" t="s">
        <v>46</v>
      </c>
      <c r="B15" s="339" t="s">
        <v>80</v>
      </c>
      <c r="C15" s="27">
        <v>8354</v>
      </c>
      <c r="D15" s="27">
        <v>8230</v>
      </c>
      <c r="E15" s="121">
        <f>D15-C15</f>
        <v>-124</v>
      </c>
      <c r="F15" s="121">
        <f>D15/C15*100</f>
        <v>98.515681110845094</v>
      </c>
      <c r="G15" s="255" t="s">
        <v>260</v>
      </c>
    </row>
    <row r="16" spans="1:11">
      <c r="A16" s="575"/>
      <c r="B16" s="574"/>
      <c r="C16" s="23"/>
      <c r="D16" s="23"/>
      <c r="E16" s="435"/>
      <c r="F16" s="435"/>
      <c r="G16" s="125"/>
    </row>
    <row r="17" spans="1:7">
      <c r="A17" s="48" t="s">
        <v>156</v>
      </c>
      <c r="B17" s="307"/>
      <c r="C17" s="47"/>
      <c r="D17" s="23"/>
      <c r="E17" s="307"/>
      <c r="F17" s="307"/>
      <c r="G17" s="307"/>
    </row>
    <row r="18" spans="1:7">
      <c r="A18" s="45" t="s">
        <v>10</v>
      </c>
      <c r="B18" s="307"/>
      <c r="C18" s="47"/>
      <c r="D18" s="23"/>
      <c r="E18" s="307"/>
      <c r="F18" s="307"/>
      <c r="G18" s="307"/>
    </row>
    <row r="19" spans="1:7" ht="13.15" customHeight="1">
      <c r="A19" s="744" t="s">
        <v>22</v>
      </c>
      <c r="B19" s="744"/>
      <c r="C19" s="744"/>
      <c r="D19" s="744"/>
      <c r="E19" s="744"/>
      <c r="F19" s="744"/>
      <c r="G19" s="744"/>
    </row>
    <row r="20" spans="1:7">
      <c r="A20" s="48" t="s">
        <v>7</v>
      </c>
      <c r="B20" s="307"/>
      <c r="C20" s="47"/>
      <c r="D20" s="23"/>
      <c r="E20" s="307"/>
      <c r="F20" s="307"/>
      <c r="G20" s="307"/>
    </row>
    <row r="21" spans="1:7" ht="30.75" customHeight="1">
      <c r="A21" s="772" t="s">
        <v>177</v>
      </c>
      <c r="B21" s="772"/>
      <c r="C21" s="772"/>
      <c r="D21" s="772"/>
      <c r="E21" s="772"/>
      <c r="F21" s="772"/>
      <c r="G21" s="772"/>
    </row>
    <row r="22" spans="1:7" ht="48" customHeight="1">
      <c r="A22" s="299" t="s">
        <v>2</v>
      </c>
      <c r="B22" s="300" t="s">
        <v>1</v>
      </c>
      <c r="C22" s="299" t="s">
        <v>69</v>
      </c>
      <c r="D22" s="299" t="s">
        <v>70</v>
      </c>
      <c r="E22" s="299" t="s">
        <v>71</v>
      </c>
      <c r="F22" s="299" t="s">
        <v>72</v>
      </c>
      <c r="G22" s="299" t="s">
        <v>73</v>
      </c>
    </row>
    <row r="23" spans="1:7" ht="25.5">
      <c r="A23" s="44" t="s">
        <v>337</v>
      </c>
      <c r="B23" s="282" t="s">
        <v>67</v>
      </c>
      <c r="C23" s="282">
        <v>30</v>
      </c>
      <c r="D23" s="282">
        <v>30</v>
      </c>
      <c r="E23" s="86">
        <f>D23-C23</f>
        <v>0</v>
      </c>
      <c r="F23" s="86">
        <f>D23/C23*100</f>
        <v>100</v>
      </c>
      <c r="G23" s="255" t="s">
        <v>78</v>
      </c>
    </row>
    <row r="24" spans="1:7">
      <c r="A24" s="591" t="s">
        <v>428</v>
      </c>
      <c r="B24" s="282" t="s">
        <v>67</v>
      </c>
      <c r="C24" s="282">
        <v>30</v>
      </c>
      <c r="D24" s="282">
        <v>30</v>
      </c>
      <c r="E24" s="86">
        <f>D24-C24</f>
        <v>0</v>
      </c>
      <c r="F24" s="86">
        <f>D24/C24*100</f>
        <v>100</v>
      </c>
      <c r="G24" s="255" t="s">
        <v>78</v>
      </c>
    </row>
    <row r="25" spans="1:7" ht="25.5" customHeight="1">
      <c r="A25" s="764" t="s">
        <v>8</v>
      </c>
      <c r="B25" s="740" t="s">
        <v>1</v>
      </c>
      <c r="C25" s="740" t="s">
        <v>69</v>
      </c>
      <c r="D25" s="740" t="s">
        <v>70</v>
      </c>
      <c r="E25" s="740" t="s">
        <v>71</v>
      </c>
      <c r="F25" s="740" t="s">
        <v>72</v>
      </c>
      <c r="G25" s="740" t="s">
        <v>73</v>
      </c>
    </row>
    <row r="26" spans="1:7" ht="25.5" customHeight="1">
      <c r="A26" s="765"/>
      <c r="B26" s="741"/>
      <c r="C26" s="741"/>
      <c r="D26" s="741"/>
      <c r="E26" s="741"/>
      <c r="F26" s="741"/>
      <c r="G26" s="741"/>
    </row>
    <row r="27" spans="1:7" ht="25.5">
      <c r="A27" s="44" t="s">
        <v>337</v>
      </c>
      <c r="B27" s="282" t="s">
        <v>3</v>
      </c>
      <c r="C27" s="577">
        <v>257367</v>
      </c>
      <c r="D27" s="577">
        <v>257366.91500000001</v>
      </c>
      <c r="E27" s="86">
        <f>D27-C27</f>
        <v>-8.4999999991850927E-2</v>
      </c>
      <c r="F27" s="121">
        <f>D27/C27*100</f>
        <v>99.999966973232773</v>
      </c>
      <c r="G27" s="255" t="s">
        <v>78</v>
      </c>
    </row>
    <row r="28" spans="1:7">
      <c r="A28" s="591" t="s">
        <v>428</v>
      </c>
      <c r="B28" s="282" t="s">
        <v>3</v>
      </c>
      <c r="C28" s="318">
        <v>5663</v>
      </c>
      <c r="D28" s="318">
        <v>5662.5839999999998</v>
      </c>
      <c r="E28" s="86">
        <f>D28-C28</f>
        <v>-0.41600000000016735</v>
      </c>
      <c r="F28" s="86">
        <f>D28/C28*100</f>
        <v>99.992654070280764</v>
      </c>
      <c r="G28" s="255" t="s">
        <v>78</v>
      </c>
    </row>
    <row r="29" spans="1:7" ht="16.5" customHeight="1">
      <c r="A29" s="50" t="s">
        <v>9</v>
      </c>
      <c r="B29" s="300" t="s">
        <v>3</v>
      </c>
      <c r="C29" s="87">
        <f>C27+C28</f>
        <v>263030</v>
      </c>
      <c r="D29" s="87">
        <f>D27+D28</f>
        <v>263029.49900000001</v>
      </c>
      <c r="E29" s="87">
        <f>E27+E28</f>
        <v>-0.50099999999201827</v>
      </c>
      <c r="F29" s="121">
        <f>D29/C29*100</f>
        <v>99.999809527430344</v>
      </c>
      <c r="G29" s="20" t="s">
        <v>78</v>
      </c>
    </row>
    <row r="30" spans="1:7">
      <c r="A30" s="469"/>
      <c r="B30" s="573"/>
      <c r="C30" s="198"/>
      <c r="D30" s="198"/>
      <c r="E30" s="198"/>
      <c r="F30" s="435"/>
      <c r="G30" s="21"/>
    </row>
    <row r="31" spans="1:7" s="64" customFormat="1" ht="26.25" customHeight="1">
      <c r="A31" s="773" t="s">
        <v>178</v>
      </c>
      <c r="B31" s="773"/>
      <c r="C31" s="773"/>
      <c r="D31" s="773"/>
      <c r="E31" s="773"/>
      <c r="F31" s="773"/>
      <c r="G31" s="773"/>
    </row>
    <row r="32" spans="1:7">
      <c r="A32" s="45" t="s">
        <v>10</v>
      </c>
      <c r="B32" s="307"/>
      <c r="C32" s="47"/>
      <c r="D32" s="23"/>
      <c r="E32" s="307"/>
      <c r="F32" s="307"/>
      <c r="G32" s="307"/>
    </row>
    <row r="33" spans="1:7" ht="13.15" customHeight="1">
      <c r="A33" s="744" t="s">
        <v>22</v>
      </c>
      <c r="B33" s="744"/>
      <c r="C33" s="744"/>
      <c r="D33" s="744"/>
      <c r="E33" s="744"/>
      <c r="F33" s="744"/>
      <c r="G33" s="744"/>
    </row>
    <row r="34" spans="1:7">
      <c r="A34" s="48" t="s">
        <v>179</v>
      </c>
      <c r="B34" s="307"/>
      <c r="C34" s="47"/>
      <c r="D34" s="23"/>
      <c r="E34" s="307"/>
      <c r="F34" s="307"/>
      <c r="G34" s="307"/>
    </row>
    <row r="35" spans="1:7" ht="13.15" customHeight="1">
      <c r="A35" s="735" t="s">
        <v>180</v>
      </c>
      <c r="B35" s="735"/>
      <c r="C35" s="735"/>
      <c r="D35" s="735"/>
      <c r="E35" s="735"/>
      <c r="F35" s="735"/>
      <c r="G35" s="735"/>
    </row>
    <row r="36" spans="1:7" ht="48.75" customHeight="1">
      <c r="A36" s="299" t="s">
        <v>2</v>
      </c>
      <c r="B36" s="300" t="s">
        <v>1</v>
      </c>
      <c r="C36" s="299" t="s">
        <v>69</v>
      </c>
      <c r="D36" s="299" t="s">
        <v>70</v>
      </c>
      <c r="E36" s="299" t="s">
        <v>71</v>
      </c>
      <c r="F36" s="299" t="s">
        <v>72</v>
      </c>
      <c r="G36" s="299" t="s">
        <v>73</v>
      </c>
    </row>
    <row r="37" spans="1:7">
      <c r="A37" s="92" t="s">
        <v>429</v>
      </c>
      <c r="B37" s="310" t="s">
        <v>11</v>
      </c>
      <c r="C37" s="22">
        <v>46</v>
      </c>
      <c r="D37" s="22">
        <v>46</v>
      </c>
      <c r="E37" s="181">
        <f>D37-C37</f>
        <v>0</v>
      </c>
      <c r="F37" s="38">
        <f t="shared" ref="F37:F39" si="0">SUM(D37/C37*100)</f>
        <v>100</v>
      </c>
      <c r="G37" s="255" t="s">
        <v>78</v>
      </c>
    </row>
    <row r="38" spans="1:7" ht="11.25" customHeight="1">
      <c r="A38" s="92" t="s">
        <v>430</v>
      </c>
      <c r="B38" s="580" t="s">
        <v>11</v>
      </c>
      <c r="C38" s="562">
        <v>520</v>
      </c>
      <c r="D38" s="562">
        <v>520</v>
      </c>
      <c r="E38" s="181">
        <f t="shared" ref="E38:E39" si="1">D38-C38</f>
        <v>0</v>
      </c>
      <c r="F38" s="38">
        <f t="shared" si="0"/>
        <v>100</v>
      </c>
      <c r="G38" s="255" t="s">
        <v>78</v>
      </c>
    </row>
    <row r="39" spans="1:7" ht="11.25" customHeight="1">
      <c r="A39" s="92" t="s">
        <v>431</v>
      </c>
      <c r="B39" s="580" t="s">
        <v>11</v>
      </c>
      <c r="C39" s="562">
        <v>3961</v>
      </c>
      <c r="D39" s="562">
        <v>3961</v>
      </c>
      <c r="E39" s="181">
        <f t="shared" si="1"/>
        <v>0</v>
      </c>
      <c r="F39" s="38">
        <f t="shared" si="0"/>
        <v>100</v>
      </c>
      <c r="G39" s="255" t="s">
        <v>78</v>
      </c>
    </row>
    <row r="40" spans="1:7" ht="25.5" customHeight="1">
      <c r="A40" s="764" t="s">
        <v>8</v>
      </c>
      <c r="B40" s="740" t="s">
        <v>1</v>
      </c>
      <c r="C40" s="740" t="s">
        <v>69</v>
      </c>
      <c r="D40" s="740" t="s">
        <v>70</v>
      </c>
      <c r="E40" s="740" t="s">
        <v>71</v>
      </c>
      <c r="F40" s="740" t="s">
        <v>72</v>
      </c>
      <c r="G40" s="740" t="s">
        <v>73</v>
      </c>
    </row>
    <row r="41" spans="1:7" ht="24.75" customHeight="1">
      <c r="A41" s="765"/>
      <c r="B41" s="741"/>
      <c r="C41" s="741"/>
      <c r="D41" s="741"/>
      <c r="E41" s="741"/>
      <c r="F41" s="741"/>
      <c r="G41" s="741"/>
    </row>
    <row r="42" spans="1:7" ht="14.25" customHeight="1">
      <c r="A42" s="92" t="s">
        <v>429</v>
      </c>
      <c r="B42" s="62" t="s">
        <v>3</v>
      </c>
      <c r="C42" s="563">
        <v>4742</v>
      </c>
      <c r="D42" s="563">
        <v>4742</v>
      </c>
      <c r="E42" s="181">
        <f t="shared" ref="E42:E43" si="2">D42-C42</f>
        <v>0</v>
      </c>
      <c r="F42" s="38">
        <f t="shared" ref="F42:F44" si="3">SUM(D42/C42*100)</f>
        <v>100</v>
      </c>
      <c r="G42" s="595" t="s">
        <v>181</v>
      </c>
    </row>
    <row r="43" spans="1:7" ht="15" customHeight="1">
      <c r="A43" s="92" t="s">
        <v>430</v>
      </c>
      <c r="B43" s="62" t="s">
        <v>3</v>
      </c>
      <c r="C43" s="563">
        <v>60840</v>
      </c>
      <c r="D43" s="563">
        <v>60840</v>
      </c>
      <c r="E43" s="181">
        <f t="shared" si="2"/>
        <v>0</v>
      </c>
      <c r="F43" s="38">
        <f t="shared" si="3"/>
        <v>100</v>
      </c>
      <c r="G43" s="595" t="s">
        <v>181</v>
      </c>
    </row>
    <row r="44" spans="1:7" ht="17.25" customHeight="1">
      <c r="A44" s="92" t="s">
        <v>431</v>
      </c>
      <c r="B44" s="62" t="s">
        <v>3</v>
      </c>
      <c r="C44" s="577">
        <v>398068</v>
      </c>
      <c r="D44" s="577">
        <v>398067.56900000002</v>
      </c>
      <c r="E44" s="181">
        <f t="shared" ref="E44" si="4">D44-C44</f>
        <v>-0.43099999998230487</v>
      </c>
      <c r="F44" s="38">
        <f t="shared" si="3"/>
        <v>99.999891727041614</v>
      </c>
      <c r="G44" s="595" t="s">
        <v>181</v>
      </c>
    </row>
    <row r="45" spans="1:7" ht="38.25" customHeight="1">
      <c r="A45" s="50" t="s">
        <v>9</v>
      </c>
      <c r="B45" s="300" t="s">
        <v>3</v>
      </c>
      <c r="C45" s="87">
        <f>C44+C42+C43</f>
        <v>463650</v>
      </c>
      <c r="D45" s="87">
        <f>D44+D42+D43</f>
        <v>463649.56900000002</v>
      </c>
      <c r="E45" s="87">
        <f>E44</f>
        <v>-0.43099999998230487</v>
      </c>
      <c r="F45" s="119">
        <f>D45/C45%</f>
        <v>99.999907041949754</v>
      </c>
      <c r="G45" s="20" t="s">
        <v>149</v>
      </c>
    </row>
    <row r="46" spans="1:7">
      <c r="A46" s="469"/>
      <c r="B46" s="573"/>
      <c r="C46" s="198"/>
      <c r="D46" s="198"/>
      <c r="E46" s="198"/>
      <c r="F46" s="589"/>
      <c r="G46" s="21"/>
    </row>
    <row r="47" spans="1:7" ht="28.15" customHeight="1">
      <c r="A47" s="773" t="s">
        <v>182</v>
      </c>
      <c r="B47" s="773"/>
      <c r="C47" s="773"/>
      <c r="D47" s="773"/>
      <c r="E47" s="773"/>
      <c r="F47" s="773"/>
      <c r="G47" s="773"/>
    </row>
    <row r="48" spans="1:7">
      <c r="A48" s="45" t="s">
        <v>10</v>
      </c>
      <c r="B48" s="307"/>
      <c r="C48" s="47"/>
      <c r="D48" s="23"/>
      <c r="E48" s="307"/>
      <c r="F48" s="307"/>
      <c r="G48" s="307"/>
    </row>
    <row r="49" spans="1:7" ht="13.15" customHeight="1">
      <c r="A49" s="744" t="s">
        <v>22</v>
      </c>
      <c r="B49" s="744"/>
      <c r="C49" s="744"/>
      <c r="D49" s="744"/>
      <c r="E49" s="744"/>
      <c r="F49" s="744"/>
      <c r="G49" s="744"/>
    </row>
    <row r="50" spans="1:7">
      <c r="A50" s="48" t="s">
        <v>179</v>
      </c>
      <c r="B50" s="307"/>
      <c r="C50" s="47"/>
      <c r="D50" s="23"/>
      <c r="E50" s="307"/>
      <c r="F50" s="307"/>
      <c r="G50" s="307"/>
    </row>
    <row r="51" spans="1:7" ht="13.15" customHeight="1">
      <c r="A51" s="737" t="s">
        <v>183</v>
      </c>
      <c r="B51" s="737"/>
      <c r="C51" s="737"/>
      <c r="D51" s="737"/>
      <c r="E51" s="737"/>
      <c r="F51" s="737"/>
      <c r="G51" s="737"/>
    </row>
    <row r="52" spans="1:7" ht="25.5" customHeight="1">
      <c r="A52" s="740" t="s">
        <v>2</v>
      </c>
      <c r="B52" s="740" t="s">
        <v>1</v>
      </c>
      <c r="C52" s="740" t="s">
        <v>69</v>
      </c>
      <c r="D52" s="740" t="s">
        <v>70</v>
      </c>
      <c r="E52" s="740" t="s">
        <v>71</v>
      </c>
      <c r="F52" s="740" t="s">
        <v>72</v>
      </c>
      <c r="G52" s="740" t="s">
        <v>73</v>
      </c>
    </row>
    <row r="53" spans="1:7" ht="9.75" customHeight="1">
      <c r="A53" s="741"/>
      <c r="B53" s="741"/>
      <c r="C53" s="741"/>
      <c r="D53" s="741"/>
      <c r="E53" s="741"/>
      <c r="F53" s="741"/>
      <c r="G53" s="741"/>
    </row>
    <row r="54" spans="1:7" ht="38.25">
      <c r="A54" s="321" t="s">
        <v>338</v>
      </c>
      <c r="B54" s="580" t="s">
        <v>11</v>
      </c>
      <c r="C54" s="318">
        <v>1192</v>
      </c>
      <c r="D54" s="22">
        <v>1068</v>
      </c>
      <c r="E54" s="181">
        <f>D54-C54</f>
        <v>-124</v>
      </c>
      <c r="F54" s="38">
        <f>SUM(D54/C54*100)</f>
        <v>89.597315436241615</v>
      </c>
      <c r="G54" s="188" t="s">
        <v>263</v>
      </c>
    </row>
    <row r="55" spans="1:7" ht="13.5" customHeight="1">
      <c r="A55" s="73" t="s">
        <v>339</v>
      </c>
      <c r="B55" s="580" t="s">
        <v>11</v>
      </c>
      <c r="C55" s="576">
        <v>535</v>
      </c>
      <c r="D55" s="562">
        <v>535</v>
      </c>
      <c r="E55" s="181">
        <f t="shared" ref="E55:E57" si="5">D55-C55</f>
        <v>0</v>
      </c>
      <c r="F55" s="38">
        <f t="shared" ref="F55:F57" si="6">SUM(D55/C55*100)</f>
        <v>100</v>
      </c>
      <c r="G55" s="255" t="s">
        <v>78</v>
      </c>
    </row>
    <row r="56" spans="1:7" ht="25.5">
      <c r="A56" s="600" t="s">
        <v>340</v>
      </c>
      <c r="B56" s="580" t="s">
        <v>11</v>
      </c>
      <c r="C56" s="576">
        <v>1090</v>
      </c>
      <c r="D56" s="562">
        <v>1090</v>
      </c>
      <c r="E56" s="181">
        <f t="shared" si="5"/>
        <v>0</v>
      </c>
      <c r="F56" s="38">
        <f t="shared" si="6"/>
        <v>100</v>
      </c>
      <c r="G56" s="255" t="s">
        <v>78</v>
      </c>
    </row>
    <row r="57" spans="1:7" ht="25.5">
      <c r="A57" s="73" t="s">
        <v>341</v>
      </c>
      <c r="B57" s="580" t="s">
        <v>11</v>
      </c>
      <c r="C57" s="576">
        <v>36</v>
      </c>
      <c r="D57" s="562">
        <v>36</v>
      </c>
      <c r="E57" s="181">
        <f t="shared" si="5"/>
        <v>0</v>
      </c>
      <c r="F57" s="38">
        <f t="shared" si="6"/>
        <v>100</v>
      </c>
      <c r="G57" s="255" t="s">
        <v>78</v>
      </c>
    </row>
    <row r="58" spans="1:7" ht="25.5">
      <c r="A58" s="590" t="s">
        <v>344</v>
      </c>
      <c r="B58" s="583" t="s">
        <v>11</v>
      </c>
      <c r="C58" s="597">
        <v>410</v>
      </c>
      <c r="D58" s="91">
        <v>410</v>
      </c>
      <c r="E58" s="596">
        <f>D58-C58</f>
        <v>0</v>
      </c>
      <c r="F58" s="598">
        <f>SUM(D58/C58*100)</f>
        <v>100</v>
      </c>
      <c r="G58" s="599" t="s">
        <v>78</v>
      </c>
    </row>
    <row r="59" spans="1:7" ht="25.5" customHeight="1">
      <c r="A59" s="764" t="s">
        <v>8</v>
      </c>
      <c r="B59" s="740" t="s">
        <v>1</v>
      </c>
      <c r="C59" s="740" t="s">
        <v>69</v>
      </c>
      <c r="D59" s="740" t="s">
        <v>70</v>
      </c>
      <c r="E59" s="740" t="s">
        <v>71</v>
      </c>
      <c r="F59" s="740" t="s">
        <v>72</v>
      </c>
      <c r="G59" s="740" t="s">
        <v>73</v>
      </c>
    </row>
    <row r="60" spans="1:7">
      <c r="A60" s="765"/>
      <c r="B60" s="741"/>
      <c r="C60" s="741"/>
      <c r="D60" s="741"/>
      <c r="E60" s="741"/>
      <c r="F60" s="741"/>
      <c r="G60" s="741"/>
    </row>
    <row r="61" spans="1:7" ht="36.6" customHeight="1">
      <c r="A61" s="321" t="s">
        <v>338</v>
      </c>
      <c r="B61" s="62" t="s">
        <v>3</v>
      </c>
      <c r="C61" s="577">
        <v>52903</v>
      </c>
      <c r="D61" s="327">
        <v>52902.44</v>
      </c>
      <c r="E61" s="181">
        <f>D61-C61</f>
        <v>-0.55999999999767169</v>
      </c>
      <c r="F61" s="78">
        <f>SUM(D61/C61*100)</f>
        <v>99.998941458896468</v>
      </c>
      <c r="G61" s="255" t="s">
        <v>78</v>
      </c>
    </row>
    <row r="62" spans="1:7" ht="12" customHeight="1">
      <c r="A62" s="73" t="s">
        <v>339</v>
      </c>
      <c r="B62" s="62" t="s">
        <v>3</v>
      </c>
      <c r="C62" s="577">
        <v>148499</v>
      </c>
      <c r="D62" s="327">
        <v>148498.774</v>
      </c>
      <c r="E62" s="181">
        <f t="shared" ref="E62:E64" si="7">D62-C62</f>
        <v>-0.22599999999511056</v>
      </c>
      <c r="F62" s="78">
        <f t="shared" ref="F62:F64" si="8">SUM(D62/C62*100)</f>
        <v>99.999847810422978</v>
      </c>
      <c r="G62" s="255" t="s">
        <v>78</v>
      </c>
    </row>
    <row r="63" spans="1:7" ht="25.5">
      <c r="A63" s="600" t="s">
        <v>340</v>
      </c>
      <c r="B63" s="62" t="s">
        <v>3</v>
      </c>
      <c r="C63" s="577">
        <v>17791</v>
      </c>
      <c r="D63" s="327">
        <v>17791</v>
      </c>
      <c r="E63" s="181">
        <f t="shared" si="7"/>
        <v>0</v>
      </c>
      <c r="F63" s="78">
        <f t="shared" si="8"/>
        <v>100</v>
      </c>
      <c r="G63" s="255" t="s">
        <v>78</v>
      </c>
    </row>
    <row r="64" spans="1:7" ht="25.5">
      <c r="A64" s="73" t="s">
        <v>341</v>
      </c>
      <c r="B64" s="62" t="s">
        <v>3</v>
      </c>
      <c r="C64" s="577">
        <v>859</v>
      </c>
      <c r="D64" s="327">
        <v>859</v>
      </c>
      <c r="E64" s="181">
        <f t="shared" si="7"/>
        <v>0</v>
      </c>
      <c r="F64" s="78">
        <f t="shared" si="8"/>
        <v>100</v>
      </c>
      <c r="G64" s="255" t="s">
        <v>78</v>
      </c>
    </row>
    <row r="65" spans="1:7" ht="25.5">
      <c r="A65" s="601" t="s">
        <v>344</v>
      </c>
      <c r="B65" s="62" t="s">
        <v>3</v>
      </c>
      <c r="C65" s="327">
        <v>2583</v>
      </c>
      <c r="D65" s="327">
        <v>2583</v>
      </c>
      <c r="E65" s="328">
        <f>D65-C65</f>
        <v>0</v>
      </c>
      <c r="F65" s="38">
        <f>D65/C65*100</f>
        <v>100</v>
      </c>
      <c r="G65" s="593" t="s">
        <v>78</v>
      </c>
    </row>
    <row r="66" spans="1:7" ht="40.9" customHeight="1">
      <c r="A66" s="492" t="s">
        <v>9</v>
      </c>
      <c r="B66" s="492" t="s">
        <v>3</v>
      </c>
      <c r="C66" s="20">
        <f>SUM(C61:C65)</f>
        <v>222635</v>
      </c>
      <c r="D66" s="87">
        <f>SUM(D61:D65)</f>
        <v>222634.21400000001</v>
      </c>
      <c r="E66" s="87">
        <f>C66-D66</f>
        <v>0.78599999999278225</v>
      </c>
      <c r="F66" s="20">
        <f>F61</f>
        <v>99.998941458896468</v>
      </c>
      <c r="G66" s="20" t="s">
        <v>262</v>
      </c>
    </row>
    <row r="67" spans="1:7">
      <c r="A67" s="573"/>
      <c r="B67" s="573"/>
      <c r="C67" s="21"/>
      <c r="D67" s="21"/>
      <c r="E67" s="21"/>
      <c r="F67" s="21"/>
      <c r="G67" s="21"/>
    </row>
    <row r="68" spans="1:7" ht="13.15" customHeight="1">
      <c r="A68" s="744" t="s">
        <v>66</v>
      </c>
      <c r="B68" s="744"/>
      <c r="C68" s="744"/>
      <c r="D68" s="744"/>
      <c r="E68" s="744"/>
      <c r="F68" s="744"/>
      <c r="G68" s="744"/>
    </row>
    <row r="69" spans="1:7">
      <c r="A69" s="45" t="s">
        <v>10</v>
      </c>
      <c r="B69" s="307"/>
      <c r="C69" s="47"/>
      <c r="D69" s="23"/>
      <c r="E69" s="307"/>
      <c r="F69" s="307"/>
      <c r="G69" s="307"/>
    </row>
    <row r="70" spans="1:7" ht="13.15" customHeight="1">
      <c r="A70" s="744" t="s">
        <v>22</v>
      </c>
      <c r="B70" s="744"/>
      <c r="C70" s="744"/>
      <c r="D70" s="744"/>
      <c r="E70" s="744"/>
      <c r="F70" s="744"/>
      <c r="G70" s="744"/>
    </row>
    <row r="71" spans="1:7">
      <c r="A71" s="48" t="s">
        <v>7</v>
      </c>
      <c r="B71" s="307"/>
      <c r="C71" s="47"/>
      <c r="D71" s="23"/>
      <c r="E71" s="307"/>
      <c r="F71" s="307"/>
      <c r="G71" s="307"/>
    </row>
    <row r="72" spans="1:7" ht="13.15" customHeight="1">
      <c r="A72" s="774" t="s">
        <v>184</v>
      </c>
      <c r="B72" s="774"/>
      <c r="C72" s="774"/>
      <c r="D72" s="774"/>
      <c r="E72" s="774"/>
      <c r="F72" s="774"/>
      <c r="G72" s="774"/>
    </row>
    <row r="73" spans="1:7" ht="48.75" customHeight="1">
      <c r="A73" s="491" t="s">
        <v>2</v>
      </c>
      <c r="B73" s="339" t="s">
        <v>1</v>
      </c>
      <c r="C73" s="491" t="s">
        <v>69</v>
      </c>
      <c r="D73" s="491" t="s">
        <v>70</v>
      </c>
      <c r="E73" s="491" t="s">
        <v>71</v>
      </c>
      <c r="F73" s="491" t="s">
        <v>72</v>
      </c>
      <c r="G73" s="491" t="s">
        <v>73</v>
      </c>
    </row>
    <row r="74" spans="1:7" ht="28.9" customHeight="1">
      <c r="A74" s="92" t="s">
        <v>342</v>
      </c>
      <c r="B74" s="310" t="s">
        <v>11</v>
      </c>
      <c r="C74" s="282">
        <v>800</v>
      </c>
      <c r="D74" s="580">
        <v>794</v>
      </c>
      <c r="E74" s="312">
        <f>D74-C74</f>
        <v>-6</v>
      </c>
      <c r="F74" s="193">
        <f>D74/C74*100</f>
        <v>99.25</v>
      </c>
      <c r="G74" s="188" t="s">
        <v>263</v>
      </c>
    </row>
    <row r="75" spans="1:7" ht="25.5" customHeight="1">
      <c r="A75" s="740" t="s">
        <v>8</v>
      </c>
      <c r="B75" s="740" t="s">
        <v>1</v>
      </c>
      <c r="C75" s="740" t="s">
        <v>69</v>
      </c>
      <c r="D75" s="740" t="s">
        <v>70</v>
      </c>
      <c r="E75" s="740" t="s">
        <v>71</v>
      </c>
      <c r="F75" s="740" t="s">
        <v>72</v>
      </c>
      <c r="G75" s="740" t="s">
        <v>264</v>
      </c>
    </row>
    <row r="76" spans="1:7" ht="26.25" customHeight="1">
      <c r="A76" s="741"/>
      <c r="B76" s="741"/>
      <c r="C76" s="741"/>
      <c r="D76" s="741"/>
      <c r="E76" s="741"/>
      <c r="F76" s="741"/>
      <c r="G76" s="741"/>
    </row>
    <row r="77" spans="1:7" ht="29.25" customHeight="1">
      <c r="A77" s="92" t="s">
        <v>342</v>
      </c>
      <c r="B77" s="303" t="s">
        <v>3</v>
      </c>
      <c r="C77" s="33">
        <v>63155</v>
      </c>
      <c r="D77" s="86">
        <v>63155</v>
      </c>
      <c r="E77" s="86">
        <f>D77-C77</f>
        <v>0</v>
      </c>
      <c r="F77" s="38">
        <f>D77/C77*100</f>
        <v>100</v>
      </c>
      <c r="G77" s="593" t="s">
        <v>78</v>
      </c>
    </row>
    <row r="78" spans="1:7" ht="16.5" customHeight="1">
      <c r="A78" s="50" t="s">
        <v>9</v>
      </c>
      <c r="B78" s="300" t="s">
        <v>3</v>
      </c>
      <c r="C78" s="87">
        <f>C77</f>
        <v>63155</v>
      </c>
      <c r="D78" s="87">
        <f t="shared" ref="D78:F78" si="9">D77</f>
        <v>63155</v>
      </c>
      <c r="E78" s="87">
        <f t="shared" si="9"/>
        <v>0</v>
      </c>
      <c r="F78" s="87">
        <f t="shared" si="9"/>
        <v>100</v>
      </c>
      <c r="G78" s="420" t="s">
        <v>108</v>
      </c>
    </row>
    <row r="79" spans="1:7">
      <c r="A79" s="469"/>
      <c r="B79" s="573"/>
      <c r="C79" s="198"/>
      <c r="D79" s="198"/>
      <c r="E79" s="198"/>
      <c r="F79" s="198"/>
      <c r="G79" s="592"/>
    </row>
    <row r="80" spans="1:7" ht="26.45" customHeight="1">
      <c r="A80" s="744" t="s">
        <v>157</v>
      </c>
      <c r="B80" s="744"/>
      <c r="C80" s="744"/>
      <c r="D80" s="744"/>
      <c r="E80" s="744"/>
      <c r="F80" s="744"/>
      <c r="G80" s="744"/>
    </row>
    <row r="81" spans="1:8">
      <c r="A81" s="45" t="s">
        <v>10</v>
      </c>
      <c r="B81" s="307"/>
      <c r="C81" s="47"/>
      <c r="D81" s="23"/>
      <c r="E81" s="307"/>
      <c r="F81" s="307"/>
      <c r="G81" s="307"/>
    </row>
    <row r="82" spans="1:8" ht="13.15" customHeight="1">
      <c r="A82" s="744" t="s">
        <v>22</v>
      </c>
      <c r="B82" s="744"/>
      <c r="C82" s="744"/>
      <c r="D82" s="744"/>
      <c r="E82" s="744"/>
      <c r="F82" s="744"/>
      <c r="G82" s="744"/>
    </row>
    <row r="83" spans="1:8">
      <c r="A83" s="48" t="s">
        <v>7</v>
      </c>
      <c r="B83" s="307"/>
      <c r="C83" s="47"/>
      <c r="D83" s="23"/>
      <c r="E83" s="307"/>
      <c r="F83" s="307"/>
      <c r="G83" s="307"/>
    </row>
    <row r="84" spans="1:8" ht="13.5" customHeight="1">
      <c r="A84" s="768" t="s">
        <v>185</v>
      </c>
      <c r="B84" s="768"/>
      <c r="C84" s="768"/>
      <c r="D84" s="768"/>
      <c r="E84" s="768"/>
      <c r="F84" s="768"/>
      <c r="G84" s="768"/>
    </row>
    <row r="85" spans="1:8" ht="48" customHeight="1">
      <c r="A85" s="299" t="s">
        <v>2</v>
      </c>
      <c r="B85" s="300" t="s">
        <v>1</v>
      </c>
      <c r="C85" s="299" t="s">
        <v>69</v>
      </c>
      <c r="D85" s="299" t="s">
        <v>70</v>
      </c>
      <c r="E85" s="299" t="s">
        <v>71</v>
      </c>
      <c r="F85" s="299" t="s">
        <v>72</v>
      </c>
      <c r="G85" s="299" t="s">
        <v>73</v>
      </c>
    </row>
    <row r="86" spans="1:8" ht="25.5">
      <c r="A86" s="92" t="s">
        <v>343</v>
      </c>
      <c r="B86" s="310" t="s">
        <v>11</v>
      </c>
      <c r="C86" s="282">
        <v>600</v>
      </c>
      <c r="D86" s="310">
        <v>600</v>
      </c>
      <c r="E86" s="181">
        <f>D86-C86</f>
        <v>0</v>
      </c>
      <c r="F86" s="194">
        <f>SUM(D86/C86*100)</f>
        <v>100</v>
      </c>
      <c r="G86" s="593" t="s">
        <v>78</v>
      </c>
      <c r="H86" s="22"/>
    </row>
    <row r="87" spans="1:8" ht="25.5" customHeight="1">
      <c r="A87" s="764" t="s">
        <v>8</v>
      </c>
      <c r="B87" s="740" t="s">
        <v>1</v>
      </c>
      <c r="C87" s="740" t="s">
        <v>69</v>
      </c>
      <c r="D87" s="740" t="s">
        <v>70</v>
      </c>
      <c r="E87" s="740" t="s">
        <v>71</v>
      </c>
      <c r="F87" s="740" t="s">
        <v>72</v>
      </c>
      <c r="G87" s="740" t="s">
        <v>73</v>
      </c>
    </row>
    <row r="88" spans="1:8" ht="27" customHeight="1">
      <c r="A88" s="765"/>
      <c r="B88" s="741"/>
      <c r="C88" s="741"/>
      <c r="D88" s="741"/>
      <c r="E88" s="741"/>
      <c r="F88" s="741"/>
      <c r="G88" s="741"/>
    </row>
    <row r="89" spans="1:8" ht="27" customHeight="1">
      <c r="A89" s="92" t="s">
        <v>343</v>
      </c>
      <c r="B89" s="62" t="s">
        <v>3</v>
      </c>
      <c r="C89" s="563">
        <v>291920</v>
      </c>
      <c r="D89" s="563">
        <v>291920</v>
      </c>
      <c r="E89" s="328">
        <f>D89-C89</f>
        <v>0</v>
      </c>
      <c r="F89" s="38">
        <f>D89/C89*100</f>
        <v>100</v>
      </c>
      <c r="G89" s="593" t="s">
        <v>78</v>
      </c>
    </row>
    <row r="90" spans="1:8">
      <c r="A90" s="50" t="s">
        <v>9</v>
      </c>
      <c r="B90" s="300" t="s">
        <v>3</v>
      </c>
      <c r="C90" s="87">
        <f>C89</f>
        <v>291920</v>
      </c>
      <c r="D90" s="87">
        <f>D89</f>
        <v>291920</v>
      </c>
      <c r="E90" s="87">
        <f>E65+E89</f>
        <v>0</v>
      </c>
      <c r="F90" s="38">
        <f>D90/C90*100</f>
        <v>100</v>
      </c>
      <c r="G90" s="20" t="s">
        <v>78</v>
      </c>
    </row>
    <row r="91" spans="1:8">
      <c r="A91" s="469"/>
      <c r="B91" s="706"/>
      <c r="C91" s="198"/>
      <c r="D91" s="198"/>
      <c r="E91" s="198"/>
      <c r="F91" s="156"/>
      <c r="G91" s="21"/>
    </row>
    <row r="93" spans="1:8" ht="26.25" customHeight="1">
      <c r="A93" s="732" t="s">
        <v>411</v>
      </c>
      <c r="B93" s="732"/>
      <c r="C93" s="732"/>
      <c r="D93" s="732"/>
      <c r="E93" s="148"/>
      <c r="F93" s="148"/>
      <c r="G93" s="578" t="s">
        <v>219</v>
      </c>
    </row>
    <row r="94" spans="1:8">
      <c r="D94" s="173"/>
      <c r="E94" s="174"/>
      <c r="H94" s="456"/>
    </row>
    <row r="95" spans="1:8" s="39" customFormat="1">
      <c r="A95" s="53" t="s">
        <v>251</v>
      </c>
      <c r="B95" s="42"/>
      <c r="C95" s="42"/>
      <c r="D95" s="42"/>
      <c r="E95" s="42"/>
      <c r="F95" s="42"/>
      <c r="G95" s="578" t="s">
        <v>336</v>
      </c>
    </row>
    <row r="96" spans="1:8" s="39" customFormat="1">
      <c r="A96" s="42"/>
      <c r="B96" s="42"/>
      <c r="C96" s="42"/>
      <c r="D96" s="42"/>
      <c r="E96" s="42"/>
      <c r="F96" s="42"/>
      <c r="G96" s="42"/>
      <c r="H96" s="42"/>
    </row>
    <row r="97" spans="1:7" s="39" customFormat="1" ht="16.5" customHeight="1">
      <c r="A97" s="732" t="s">
        <v>410</v>
      </c>
      <c r="B97" s="732"/>
      <c r="C97" s="732"/>
      <c r="D97" s="732"/>
      <c r="E97" s="40"/>
      <c r="F97" s="40"/>
      <c r="G97" s="579" t="s">
        <v>296</v>
      </c>
    </row>
    <row r="98" spans="1:7">
      <c r="A98" s="39"/>
      <c r="B98" s="39"/>
      <c r="C98" s="39"/>
      <c r="D98" s="39"/>
      <c r="E98" s="39"/>
      <c r="F98" s="39"/>
      <c r="G98" s="39"/>
    </row>
    <row r="123" spans="1:7">
      <c r="A123" s="777"/>
      <c r="B123" s="777"/>
      <c r="C123" s="777"/>
      <c r="D123" s="777"/>
      <c r="E123" s="777"/>
      <c r="F123" s="777"/>
      <c r="G123" s="777"/>
    </row>
    <row r="124" spans="1:7">
      <c r="A124" s="150"/>
      <c r="B124" s="775"/>
      <c r="C124" s="775"/>
      <c r="D124" s="775"/>
      <c r="E124" s="775"/>
      <c r="F124" s="150"/>
      <c r="G124" s="150"/>
    </row>
    <row r="125" spans="1:7" ht="15">
      <c r="A125" s="151"/>
      <c r="B125" s="39"/>
      <c r="C125" s="39"/>
      <c r="D125" s="39"/>
      <c r="E125" s="39"/>
      <c r="F125" s="39"/>
      <c r="G125" s="39"/>
    </row>
    <row r="126" spans="1:7">
      <c r="A126" s="776"/>
      <c r="B126" s="776"/>
      <c r="C126" s="776"/>
      <c r="D126" s="776"/>
      <c r="E126" s="776"/>
      <c r="F126" s="776"/>
      <c r="G126" s="776"/>
    </row>
    <row r="127" spans="1:7">
      <c r="A127" s="735"/>
      <c r="B127" s="735"/>
      <c r="C127" s="735"/>
      <c r="D127" s="735"/>
      <c r="E127" s="735"/>
      <c r="F127" s="735"/>
      <c r="G127" s="735"/>
    </row>
    <row r="128" spans="1:7">
      <c r="A128" s="779"/>
      <c r="B128" s="779"/>
      <c r="C128" s="779"/>
      <c r="D128" s="779"/>
      <c r="E128" s="779"/>
      <c r="F128" s="779"/>
      <c r="G128" s="779"/>
    </row>
    <row r="129" spans="1:7">
      <c r="A129" s="780"/>
      <c r="B129" s="781"/>
      <c r="C129" s="781"/>
      <c r="D129" s="781"/>
      <c r="E129" s="781"/>
      <c r="F129" s="781"/>
      <c r="G129" s="781"/>
    </row>
    <row r="130" spans="1:7" ht="84.75" customHeight="1">
      <c r="A130" s="152"/>
      <c r="B130" s="153"/>
      <c r="C130" s="153"/>
      <c r="D130" s="153"/>
      <c r="E130" s="153"/>
      <c r="F130" s="153"/>
      <c r="G130" s="153"/>
    </row>
    <row r="131" spans="1:7">
      <c r="A131" s="152"/>
      <c r="B131" s="153"/>
      <c r="C131" s="153"/>
      <c r="D131" s="153"/>
      <c r="E131" s="153"/>
      <c r="F131" s="153"/>
      <c r="G131" s="153"/>
    </row>
    <row r="132" spans="1:7">
      <c r="A132" s="782"/>
      <c r="B132" s="782"/>
      <c r="C132" s="782"/>
      <c r="D132" s="782"/>
      <c r="E132" s="782"/>
      <c r="F132" s="782"/>
      <c r="G132" s="782"/>
    </row>
    <row r="133" spans="1:7">
      <c r="A133" s="154"/>
      <c r="B133" s="153"/>
      <c r="C133" s="153"/>
      <c r="D133" s="153"/>
      <c r="E133" s="153"/>
      <c r="F133" s="153"/>
      <c r="G133" s="153"/>
    </row>
    <row r="134" spans="1:7">
      <c r="A134" s="309"/>
      <c r="B134" s="153"/>
      <c r="C134" s="153"/>
      <c r="D134" s="153"/>
      <c r="E134" s="153"/>
      <c r="F134" s="153"/>
      <c r="G134" s="153"/>
    </row>
    <row r="135" spans="1:7">
      <c r="A135" s="152"/>
      <c r="B135" s="153"/>
      <c r="C135" s="153"/>
      <c r="D135" s="153"/>
      <c r="E135" s="153"/>
      <c r="F135" s="153"/>
      <c r="G135" s="153"/>
    </row>
    <row r="136" spans="1:7">
      <c r="A136" s="309"/>
      <c r="B136" s="153"/>
      <c r="C136" s="153"/>
      <c r="D136" s="153"/>
      <c r="E136" s="153"/>
      <c r="F136" s="153"/>
      <c r="G136" s="153"/>
    </row>
    <row r="137" spans="1:7">
      <c r="A137" s="152"/>
      <c r="B137" s="153"/>
      <c r="C137" s="153"/>
      <c r="D137" s="153"/>
      <c r="E137" s="153"/>
      <c r="F137" s="153"/>
      <c r="G137" s="153"/>
    </row>
    <row r="138" spans="1:7">
      <c r="A138" s="770"/>
      <c r="B138" s="770"/>
      <c r="C138" s="770"/>
      <c r="D138" s="770"/>
      <c r="E138" s="770"/>
      <c r="F138" s="770"/>
      <c r="G138" s="770"/>
    </row>
    <row r="139" spans="1:7">
      <c r="A139" s="770"/>
      <c r="B139" s="770"/>
      <c r="C139" s="770"/>
      <c r="D139" s="770"/>
      <c r="E139" s="770"/>
      <c r="F139" s="770"/>
      <c r="G139" s="770"/>
    </row>
    <row r="140" spans="1:7" ht="12.75" customHeight="1">
      <c r="A140" s="781"/>
      <c r="B140" s="781"/>
      <c r="C140" s="781"/>
      <c r="D140" s="781"/>
      <c r="E140" s="781"/>
      <c r="F140" s="781"/>
      <c r="G140" s="781"/>
    </row>
    <row r="141" spans="1:7" ht="81.75" customHeight="1">
      <c r="A141" s="783"/>
      <c r="B141" s="783"/>
      <c r="C141" s="783"/>
      <c r="D141" s="783"/>
      <c r="E141" s="783"/>
      <c r="F141" s="783"/>
      <c r="G141" s="783"/>
    </row>
    <row r="142" spans="1:7">
      <c r="A142" s="307"/>
      <c r="B142" s="307"/>
      <c r="C142" s="307"/>
      <c r="D142" s="307"/>
      <c r="E142" s="307"/>
      <c r="F142" s="307"/>
      <c r="G142" s="307"/>
    </row>
    <row r="143" spans="1:7">
      <c r="A143" s="744"/>
      <c r="B143" s="778"/>
      <c r="C143" s="307"/>
      <c r="D143" s="307"/>
      <c r="E143" s="778"/>
      <c r="F143" s="778"/>
      <c r="G143" s="778"/>
    </row>
    <row r="144" spans="1:7">
      <c r="A144" s="744"/>
      <c r="B144" s="778"/>
      <c r="C144" s="307"/>
      <c r="D144" s="307"/>
      <c r="E144" s="127"/>
      <c r="F144" s="127"/>
      <c r="G144" s="127"/>
    </row>
    <row r="145" spans="1:7">
      <c r="A145" s="308"/>
      <c r="B145" s="307"/>
      <c r="C145" s="125"/>
      <c r="D145" s="125"/>
      <c r="E145" s="125"/>
      <c r="F145" s="125"/>
      <c r="G145" s="125"/>
    </row>
    <row r="146" spans="1:7" ht="268.5" customHeight="1">
      <c r="A146" s="311"/>
      <c r="B146" s="306"/>
      <c r="C146" s="21"/>
      <c r="D146" s="21"/>
      <c r="E146" s="21"/>
      <c r="F146" s="21"/>
      <c r="G146" s="21"/>
    </row>
    <row r="147" spans="1:7">
      <c r="A147" s="311"/>
      <c r="B147" s="307"/>
      <c r="C147" s="47"/>
      <c r="D147" s="23"/>
      <c r="E147" s="307"/>
      <c r="F147" s="307"/>
      <c r="G147" s="307"/>
    </row>
    <row r="148" spans="1:7">
      <c r="A148" s="48"/>
      <c r="B148" s="307"/>
      <c r="C148" s="47"/>
      <c r="D148" s="23"/>
      <c r="E148" s="307"/>
      <c r="F148" s="307"/>
      <c r="G148" s="23"/>
    </row>
    <row r="149" spans="1:7">
      <c r="A149" s="45"/>
      <c r="B149" s="307"/>
      <c r="C149" s="47"/>
      <c r="D149" s="23"/>
      <c r="E149" s="307"/>
      <c r="F149" s="307"/>
      <c r="G149" s="307"/>
    </row>
    <row r="150" spans="1:7">
      <c r="A150" s="744"/>
      <c r="B150" s="744"/>
      <c r="C150" s="744"/>
      <c r="D150" s="744"/>
      <c r="E150" s="744"/>
      <c r="F150" s="744"/>
      <c r="G150" s="744"/>
    </row>
    <row r="151" spans="1:7">
      <c r="A151" s="48"/>
      <c r="B151" s="307"/>
      <c r="C151" s="47"/>
      <c r="D151" s="23"/>
      <c r="E151" s="307"/>
      <c r="F151" s="307"/>
      <c r="G151" s="307"/>
    </row>
    <row r="152" spans="1:7">
      <c r="A152" s="784"/>
      <c r="B152" s="784"/>
      <c r="C152" s="784"/>
      <c r="D152" s="784"/>
      <c r="E152" s="784"/>
      <c r="F152" s="784"/>
      <c r="G152" s="784"/>
    </row>
    <row r="153" spans="1:7">
      <c r="A153" s="49"/>
      <c r="B153" s="307"/>
      <c r="C153" s="47"/>
      <c r="D153" s="23"/>
      <c r="E153" s="307"/>
      <c r="F153" s="307"/>
      <c r="G153" s="307"/>
    </row>
    <row r="154" spans="1:7">
      <c r="A154" s="783"/>
      <c r="B154" s="778"/>
      <c r="C154" s="307"/>
      <c r="D154" s="307"/>
      <c r="E154" s="778"/>
      <c r="F154" s="778"/>
      <c r="G154" s="778"/>
    </row>
    <row r="155" spans="1:7">
      <c r="A155" s="783"/>
      <c r="B155" s="778"/>
      <c r="C155" s="307"/>
      <c r="D155" s="307"/>
      <c r="E155" s="127"/>
      <c r="F155" s="127"/>
      <c r="G155" s="127"/>
    </row>
    <row r="156" spans="1:7">
      <c r="A156" s="308"/>
      <c r="B156" s="127"/>
      <c r="C156" s="127"/>
      <c r="D156" s="127"/>
      <c r="E156" s="127"/>
      <c r="F156" s="156"/>
      <c r="G156" s="125"/>
    </row>
    <row r="157" spans="1:7">
      <c r="A157" s="308"/>
      <c r="B157" s="127"/>
      <c r="C157" s="127"/>
      <c r="D157" s="127"/>
      <c r="E157" s="127"/>
      <c r="F157" s="156"/>
      <c r="G157" s="125"/>
    </row>
    <row r="158" spans="1:7">
      <c r="A158" s="308"/>
      <c r="B158" s="127"/>
      <c r="C158" s="127"/>
      <c r="D158" s="127"/>
      <c r="E158" s="127"/>
      <c r="F158" s="156"/>
      <c r="G158" s="125"/>
    </row>
    <row r="159" spans="1:7">
      <c r="A159" s="744"/>
      <c r="B159" s="778"/>
      <c r="C159" s="307"/>
      <c r="D159" s="307"/>
      <c r="E159" s="778"/>
      <c r="F159" s="778"/>
      <c r="G159" s="778"/>
    </row>
    <row r="160" spans="1:7">
      <c r="A160" s="744"/>
      <c r="B160" s="778"/>
      <c r="C160" s="307"/>
      <c r="D160" s="307"/>
      <c r="E160" s="127"/>
      <c r="F160" s="127"/>
      <c r="G160" s="127"/>
    </row>
    <row r="161" spans="1:7">
      <c r="A161" s="311"/>
      <c r="B161" s="306"/>
      <c r="C161" s="21"/>
      <c r="D161" s="21"/>
      <c r="E161" s="21"/>
      <c r="F161" s="21"/>
      <c r="G161" s="21"/>
    </row>
    <row r="162" spans="1:7">
      <c r="A162" s="157"/>
      <c r="B162" s="157"/>
      <c r="C162" s="157"/>
      <c r="D162" s="157"/>
      <c r="E162" s="157"/>
      <c r="F162" s="157"/>
      <c r="G162" s="157"/>
    </row>
    <row r="163" spans="1:7">
      <c r="A163" s="48"/>
      <c r="B163" s="307"/>
      <c r="C163" s="47"/>
      <c r="D163" s="23"/>
      <c r="E163" s="307"/>
      <c r="F163" s="307"/>
      <c r="G163" s="307"/>
    </row>
    <row r="164" spans="1:7">
      <c r="A164" s="45"/>
      <c r="B164" s="307"/>
      <c r="C164" s="47"/>
      <c r="D164" s="23"/>
      <c r="E164" s="307"/>
      <c r="F164" s="307"/>
      <c r="G164" s="307"/>
    </row>
    <row r="165" spans="1:7">
      <c r="A165" s="744"/>
      <c r="B165" s="744"/>
      <c r="C165" s="744"/>
      <c r="D165" s="744"/>
      <c r="E165" s="744"/>
      <c r="F165" s="744"/>
      <c r="G165" s="744"/>
    </row>
    <row r="166" spans="1:7">
      <c r="A166" s="48"/>
      <c r="B166" s="307"/>
      <c r="C166" s="47"/>
      <c r="D166" s="23"/>
      <c r="E166" s="307"/>
      <c r="F166" s="307"/>
      <c r="G166" s="307"/>
    </row>
    <row r="167" spans="1:7">
      <c r="A167" s="784"/>
      <c r="B167" s="784"/>
      <c r="C167" s="784"/>
      <c r="D167" s="784"/>
      <c r="E167" s="784"/>
      <c r="F167" s="784"/>
      <c r="G167" s="784"/>
    </row>
    <row r="168" spans="1:7" ht="26.25" customHeight="1">
      <c r="A168" s="157"/>
      <c r="B168" s="157"/>
      <c r="C168" s="157"/>
      <c r="D168" s="157"/>
      <c r="E168" s="157"/>
      <c r="F168" s="157"/>
      <c r="G168" s="157"/>
    </row>
    <row r="169" spans="1:7" ht="26.25" customHeight="1">
      <c r="A169" s="783"/>
      <c r="B169" s="778"/>
      <c r="C169" s="307"/>
      <c r="D169" s="307"/>
      <c r="E169" s="778"/>
      <c r="F169" s="778"/>
      <c r="G169" s="778"/>
    </row>
    <row r="170" spans="1:7">
      <c r="A170" s="783"/>
      <c r="B170" s="778"/>
      <c r="C170" s="307"/>
      <c r="D170" s="307"/>
      <c r="E170" s="127"/>
      <c r="F170" s="127"/>
      <c r="G170" s="127"/>
    </row>
    <row r="171" spans="1:7">
      <c r="A171" s="158"/>
      <c r="B171" s="127"/>
      <c r="C171" s="127"/>
      <c r="D171" s="127"/>
      <c r="E171" s="127"/>
      <c r="F171" s="156"/>
      <c r="G171" s="125"/>
    </row>
    <row r="172" spans="1:7" ht="66.75" customHeight="1">
      <c r="A172" s="744"/>
      <c r="B172" s="778"/>
      <c r="C172" s="307"/>
      <c r="D172" s="307"/>
      <c r="E172" s="778"/>
      <c r="F172" s="778"/>
      <c r="G172" s="778"/>
    </row>
    <row r="173" spans="1:7">
      <c r="A173" s="744"/>
      <c r="B173" s="778"/>
      <c r="C173" s="307"/>
      <c r="D173" s="307"/>
      <c r="E173" s="127"/>
      <c r="F173" s="127"/>
      <c r="G173" s="127"/>
    </row>
    <row r="174" spans="1:7">
      <c r="A174" s="301"/>
      <c r="B174" s="307"/>
      <c r="C174" s="125"/>
      <c r="D174" s="125"/>
      <c r="E174" s="125"/>
      <c r="F174" s="125"/>
      <c r="G174" s="125"/>
    </row>
    <row r="175" spans="1:7">
      <c r="A175" s="311"/>
      <c r="B175" s="306"/>
      <c r="C175" s="21"/>
      <c r="D175" s="21"/>
      <c r="E175" s="21"/>
      <c r="F175" s="21"/>
      <c r="G175" s="21"/>
    </row>
    <row r="176" spans="1:7">
      <c r="A176" s="157"/>
      <c r="B176" s="157"/>
      <c r="C176" s="157"/>
      <c r="D176" s="157"/>
      <c r="E176" s="157"/>
      <c r="F176" s="157"/>
      <c r="G176" s="157"/>
    </row>
    <row r="177" spans="1:7">
      <c r="A177" s="48"/>
      <c r="B177" s="307"/>
      <c r="C177" s="47"/>
      <c r="D177" s="23"/>
      <c r="E177" s="307"/>
      <c r="F177" s="307"/>
      <c r="G177" s="307"/>
    </row>
    <row r="178" spans="1:7">
      <c r="A178" s="45"/>
      <c r="B178" s="307"/>
      <c r="C178" s="47"/>
      <c r="D178" s="23"/>
      <c r="E178" s="307"/>
      <c r="F178" s="307"/>
      <c r="G178" s="307"/>
    </row>
    <row r="179" spans="1:7">
      <c r="A179" s="744"/>
      <c r="B179" s="744"/>
      <c r="C179" s="744"/>
      <c r="D179" s="744"/>
      <c r="E179" s="744"/>
      <c r="F179" s="744"/>
      <c r="G179" s="744"/>
    </row>
    <row r="180" spans="1:7">
      <c r="A180" s="48"/>
      <c r="B180" s="307"/>
      <c r="C180" s="47"/>
      <c r="D180" s="23"/>
      <c r="E180" s="307"/>
      <c r="F180" s="307"/>
      <c r="G180" s="307"/>
    </row>
    <row r="181" spans="1:7">
      <c r="A181" s="784"/>
      <c r="B181" s="784"/>
      <c r="C181" s="784"/>
      <c r="D181" s="784"/>
      <c r="E181" s="784"/>
      <c r="F181" s="784"/>
      <c r="G181" s="784"/>
    </row>
    <row r="182" spans="1:7" ht="26.25" customHeight="1">
      <c r="A182" s="159"/>
      <c r="B182" s="159"/>
      <c r="C182" s="159"/>
      <c r="D182" s="159"/>
      <c r="E182" s="159"/>
      <c r="F182" s="159"/>
      <c r="G182" s="159"/>
    </row>
    <row r="183" spans="1:7" ht="15" customHeight="1">
      <c r="A183" s="783"/>
      <c r="B183" s="778"/>
      <c r="C183" s="307"/>
      <c r="D183" s="307"/>
      <c r="E183" s="778"/>
      <c r="F183" s="778"/>
      <c r="G183" s="778"/>
    </row>
    <row r="184" spans="1:7">
      <c r="A184" s="783"/>
      <c r="B184" s="778"/>
      <c r="C184" s="307"/>
      <c r="D184" s="307"/>
      <c r="E184" s="127"/>
      <c r="F184" s="127"/>
      <c r="G184" s="127"/>
    </row>
    <row r="185" spans="1:7">
      <c r="A185" s="308"/>
      <c r="B185" s="127"/>
      <c r="C185" s="127"/>
      <c r="D185" s="127"/>
      <c r="E185" s="127"/>
      <c r="F185" s="156"/>
      <c r="G185" s="125"/>
    </row>
    <row r="186" spans="1:7" ht="49.5" customHeight="1">
      <c r="A186" s="744"/>
      <c r="B186" s="778"/>
      <c r="C186" s="307"/>
      <c r="D186" s="307"/>
      <c r="E186" s="778"/>
      <c r="F186" s="778"/>
      <c r="G186" s="778"/>
    </row>
    <row r="187" spans="1:7">
      <c r="A187" s="744"/>
      <c r="B187" s="778"/>
      <c r="C187" s="307"/>
      <c r="D187" s="307"/>
      <c r="E187" s="127"/>
      <c r="F187" s="127"/>
      <c r="G187" s="127"/>
    </row>
    <row r="188" spans="1:7">
      <c r="A188" s="311"/>
      <c r="B188" s="306"/>
      <c r="C188" s="21"/>
      <c r="D188" s="21"/>
      <c r="E188" s="21"/>
      <c r="F188" s="21"/>
      <c r="G188" s="21"/>
    </row>
    <row r="189" spans="1:7">
      <c r="A189" s="159"/>
      <c r="B189" s="159"/>
      <c r="C189" s="159"/>
      <c r="D189" s="159"/>
      <c r="E189" s="159"/>
      <c r="F189" s="159"/>
      <c r="G189" s="159"/>
    </row>
    <row r="190" spans="1:7">
      <c r="A190" s="48"/>
      <c r="B190" s="307"/>
      <c r="C190" s="47"/>
      <c r="D190" s="23"/>
      <c r="E190" s="307"/>
      <c r="F190" s="307"/>
      <c r="G190" s="307"/>
    </row>
    <row r="191" spans="1:7">
      <c r="A191" s="45"/>
      <c r="B191" s="307"/>
      <c r="C191" s="47"/>
      <c r="D191" s="23"/>
      <c r="E191" s="307"/>
      <c r="F191" s="307"/>
      <c r="G191" s="307"/>
    </row>
    <row r="192" spans="1:7">
      <c r="A192" s="744"/>
      <c r="B192" s="744"/>
      <c r="C192" s="744"/>
      <c r="D192" s="744"/>
      <c r="E192" s="744"/>
      <c r="F192" s="744"/>
      <c r="G192" s="744"/>
    </row>
    <row r="193" spans="1:7">
      <c r="A193" s="48"/>
      <c r="B193" s="307"/>
      <c r="C193" s="47"/>
      <c r="D193" s="23"/>
      <c r="E193" s="307"/>
      <c r="F193" s="307"/>
      <c r="G193" s="307"/>
    </row>
    <row r="194" spans="1:7">
      <c r="A194" s="784"/>
      <c r="B194" s="784"/>
      <c r="C194" s="784"/>
      <c r="D194" s="784"/>
      <c r="E194" s="784"/>
      <c r="F194" s="784"/>
      <c r="G194" s="784"/>
    </row>
    <row r="195" spans="1:7">
      <c r="A195" s="783"/>
      <c r="B195" s="778"/>
      <c r="C195" s="307"/>
      <c r="D195" s="307"/>
      <c r="E195" s="778"/>
      <c r="F195" s="778"/>
      <c r="G195" s="778"/>
    </row>
    <row r="196" spans="1:7">
      <c r="A196" s="783"/>
      <c r="B196" s="778"/>
      <c r="C196" s="307"/>
      <c r="D196" s="307"/>
      <c r="E196" s="127"/>
      <c r="F196" s="127"/>
      <c r="G196" s="127"/>
    </row>
    <row r="197" spans="1:7">
      <c r="A197" s="308"/>
      <c r="B197" s="127"/>
      <c r="C197" s="127"/>
      <c r="D197" s="127"/>
      <c r="E197" s="127"/>
      <c r="F197" s="156"/>
      <c r="G197" s="125"/>
    </row>
    <row r="198" spans="1:7">
      <c r="A198" s="744"/>
      <c r="B198" s="778"/>
      <c r="C198" s="307"/>
      <c r="D198" s="307"/>
      <c r="E198" s="778"/>
      <c r="F198" s="778"/>
      <c r="G198" s="778"/>
    </row>
    <row r="199" spans="1:7">
      <c r="A199" s="744"/>
      <c r="B199" s="778"/>
      <c r="C199" s="307"/>
      <c r="D199" s="307"/>
      <c r="E199" s="127"/>
      <c r="F199" s="127"/>
      <c r="G199" s="127"/>
    </row>
    <row r="200" spans="1:7">
      <c r="A200" s="311"/>
      <c r="B200" s="306"/>
      <c r="C200" s="21"/>
      <c r="D200" s="21"/>
      <c r="E200" s="21"/>
      <c r="F200" s="21"/>
      <c r="G200" s="21"/>
    </row>
    <row r="202" spans="1:7">
      <c r="A202" s="48"/>
      <c r="B202" s="307"/>
      <c r="C202" s="47"/>
      <c r="D202" s="23"/>
      <c r="E202" s="307"/>
      <c r="F202" s="307"/>
      <c r="G202" s="307"/>
    </row>
    <row r="203" spans="1:7">
      <c r="A203" s="45"/>
      <c r="B203" s="307"/>
      <c r="C203" s="47"/>
      <c r="D203" s="23"/>
      <c r="E203" s="307"/>
      <c r="F203" s="307"/>
      <c r="G203" s="307"/>
    </row>
    <row r="204" spans="1:7">
      <c r="A204" s="744"/>
      <c r="B204" s="744"/>
      <c r="C204" s="744"/>
      <c r="D204" s="744"/>
      <c r="E204" s="744"/>
      <c r="F204" s="744"/>
      <c r="G204" s="744"/>
    </row>
    <row r="205" spans="1:7">
      <c r="A205" s="48"/>
      <c r="B205" s="307"/>
      <c r="C205" s="47"/>
      <c r="D205" s="23"/>
      <c r="E205" s="307"/>
      <c r="F205" s="307"/>
      <c r="G205" s="307"/>
    </row>
    <row r="206" spans="1:7">
      <c r="A206" s="735"/>
      <c r="B206" s="735"/>
      <c r="C206" s="735"/>
      <c r="D206" s="735"/>
      <c r="E206" s="735"/>
      <c r="F206" s="735"/>
      <c r="G206" s="735"/>
    </row>
  </sheetData>
  <mergeCells count="115">
    <mergeCell ref="A172:A173"/>
    <mergeCell ref="B172:B173"/>
    <mergeCell ref="E172:G172"/>
    <mergeCell ref="A179:G179"/>
    <mergeCell ref="A152:G152"/>
    <mergeCell ref="A154:A155"/>
    <mergeCell ref="B154:B155"/>
    <mergeCell ref="E154:G154"/>
    <mergeCell ref="A159:A160"/>
    <mergeCell ref="B159:B160"/>
    <mergeCell ref="E159:G159"/>
    <mergeCell ref="A165:G165"/>
    <mergeCell ref="A167:G167"/>
    <mergeCell ref="A169:A170"/>
    <mergeCell ref="B169:B170"/>
    <mergeCell ref="E169:G169"/>
    <mergeCell ref="A204:G204"/>
    <mergeCell ref="A206:G206"/>
    <mergeCell ref="A186:A187"/>
    <mergeCell ref="B186:B187"/>
    <mergeCell ref="E186:G186"/>
    <mergeCell ref="A192:G192"/>
    <mergeCell ref="A194:G194"/>
    <mergeCell ref="A181:G181"/>
    <mergeCell ref="A183:A184"/>
    <mergeCell ref="B183:B184"/>
    <mergeCell ref="A198:A199"/>
    <mergeCell ref="B198:B199"/>
    <mergeCell ref="E198:G198"/>
    <mergeCell ref="E183:G183"/>
    <mergeCell ref="A195:A196"/>
    <mergeCell ref="B195:B196"/>
    <mergeCell ref="E195:G195"/>
    <mergeCell ref="B143:B144"/>
    <mergeCell ref="E143:G143"/>
    <mergeCell ref="A150:G150"/>
    <mergeCell ref="A127:G127"/>
    <mergeCell ref="A128:G128"/>
    <mergeCell ref="A129:G129"/>
    <mergeCell ref="A132:G132"/>
    <mergeCell ref="A138:G138"/>
    <mergeCell ref="A139:G139"/>
    <mergeCell ref="A140:G140"/>
    <mergeCell ref="A141:G141"/>
    <mergeCell ref="A143:A144"/>
    <mergeCell ref="B124:E124"/>
    <mergeCell ref="A126:G126"/>
    <mergeCell ref="C87:C88"/>
    <mergeCell ref="D87:D88"/>
    <mergeCell ref="E87:E88"/>
    <mergeCell ref="F87:F88"/>
    <mergeCell ref="G87:G88"/>
    <mergeCell ref="A93:D93"/>
    <mergeCell ref="A87:A88"/>
    <mergeCell ref="B87:B88"/>
    <mergeCell ref="A123:G123"/>
    <mergeCell ref="A97:D97"/>
    <mergeCell ref="A72:G72"/>
    <mergeCell ref="A75:A76"/>
    <mergeCell ref="B75:B76"/>
    <mergeCell ref="A82:G82"/>
    <mergeCell ref="C75:C76"/>
    <mergeCell ref="D75:D76"/>
    <mergeCell ref="E75:E76"/>
    <mergeCell ref="F75:F76"/>
    <mergeCell ref="A59:A60"/>
    <mergeCell ref="B59:B60"/>
    <mergeCell ref="C59:C60"/>
    <mergeCell ref="D59:D60"/>
    <mergeCell ref="A68:G68"/>
    <mergeCell ref="A70:G70"/>
    <mergeCell ref="E59:E60"/>
    <mergeCell ref="F59:F60"/>
    <mergeCell ref="G59:G60"/>
    <mergeCell ref="A80:G80"/>
    <mergeCell ref="G75:G76"/>
    <mergeCell ref="C25:C26"/>
    <mergeCell ref="D25:D26"/>
    <mergeCell ref="E25:E26"/>
    <mergeCell ref="F25:F26"/>
    <mergeCell ref="G25:G26"/>
    <mergeCell ref="A2:H2"/>
    <mergeCell ref="A8:G8"/>
    <mergeCell ref="A47:G47"/>
    <mergeCell ref="A31:G31"/>
    <mergeCell ref="A40:A41"/>
    <mergeCell ref="B40:B41"/>
    <mergeCell ref="C40:C41"/>
    <mergeCell ref="D40:D41"/>
    <mergeCell ref="A5:G5"/>
    <mergeCell ref="A7:G7"/>
    <mergeCell ref="A84:G84"/>
    <mergeCell ref="A1:G1"/>
    <mergeCell ref="A6:G6"/>
    <mergeCell ref="A9:G9"/>
    <mergeCell ref="D52:D53"/>
    <mergeCell ref="E52:E53"/>
    <mergeCell ref="F52:F53"/>
    <mergeCell ref="G52:G53"/>
    <mergeCell ref="A3:G3"/>
    <mergeCell ref="E40:E41"/>
    <mergeCell ref="F40:F41"/>
    <mergeCell ref="G40:G41"/>
    <mergeCell ref="C52:C53"/>
    <mergeCell ref="A10:G10"/>
    <mergeCell ref="A33:G33"/>
    <mergeCell ref="A35:G35"/>
    <mergeCell ref="A19:G19"/>
    <mergeCell ref="A49:G49"/>
    <mergeCell ref="A51:G51"/>
    <mergeCell ref="A52:A53"/>
    <mergeCell ref="B52:B53"/>
    <mergeCell ref="A21:G21"/>
    <mergeCell ref="A25:A26"/>
    <mergeCell ref="B25:B26"/>
  </mergeCells>
  <pageMargins left="0.70866141732283472" right="0.31496062992125984" top="0.74803149606299213" bottom="0.55118110236220474" header="0.31496062992125984" footer="0.31496062992125984"/>
  <pageSetup paperSize="9" scale="93" fitToHeight="5" orientation="landscape" r:id="rId1"/>
</worksheet>
</file>

<file path=xl/worksheets/sheet8.xml><?xml version="1.0" encoding="utf-8"?>
<worksheet xmlns="http://schemas.openxmlformats.org/spreadsheetml/2006/main" xmlns:r="http://schemas.openxmlformats.org/officeDocument/2006/relationships">
  <sheetPr>
    <tabColor rgb="FFFFFF00"/>
    <pageSetUpPr fitToPage="1"/>
  </sheetPr>
  <dimension ref="A1:K23"/>
  <sheetViews>
    <sheetView view="pageBreakPreview" zoomScale="90" zoomScaleSheetLayoutView="90" workbookViewId="0">
      <selection activeCell="E16" sqref="E16"/>
    </sheetView>
  </sheetViews>
  <sheetFormatPr defaultColWidth="9.140625" defaultRowHeight="12.75"/>
  <cols>
    <col min="1" max="1" width="40.7109375" style="39" customWidth="1"/>
    <col min="2" max="3" width="11.42578125" style="39" customWidth="1"/>
    <col min="4" max="4" width="10.5703125" style="39" customWidth="1"/>
    <col min="5" max="5" width="9" style="39" customWidth="1"/>
    <col min="6" max="6" width="11.85546875" style="39" customWidth="1"/>
    <col min="7" max="7" width="38.28515625" style="39" customWidth="1"/>
    <col min="8" max="8" width="9.140625" style="39"/>
    <col min="9" max="9" width="7.5703125" style="39" customWidth="1"/>
    <col min="10" max="10" width="9.5703125" style="39" customWidth="1"/>
    <col min="11" max="16384" width="9.140625" style="39"/>
  </cols>
  <sheetData>
    <row r="1" spans="1:11" ht="36" customHeight="1">
      <c r="A1" s="739" t="s">
        <v>294</v>
      </c>
      <c r="B1" s="739"/>
      <c r="C1" s="739"/>
      <c r="D1" s="739"/>
      <c r="E1" s="739"/>
      <c r="F1" s="739"/>
      <c r="G1" s="739"/>
      <c r="H1" s="442"/>
      <c r="I1" s="442"/>
      <c r="J1" s="442"/>
      <c r="K1" s="442"/>
    </row>
    <row r="2" spans="1:11" ht="15" customHeight="1">
      <c r="A2" s="160"/>
      <c r="B2" s="160"/>
      <c r="C2" s="160"/>
      <c r="D2" s="160"/>
      <c r="E2" s="160"/>
      <c r="F2" s="160"/>
      <c r="G2" s="160"/>
    </row>
    <row r="3" spans="1:11" ht="12.75" customHeight="1">
      <c r="A3" s="734" t="s">
        <v>255</v>
      </c>
      <c r="B3" s="734"/>
      <c r="C3" s="734"/>
      <c r="D3" s="734"/>
      <c r="E3" s="734"/>
      <c r="F3" s="734"/>
      <c r="G3" s="734"/>
      <c r="H3" s="734"/>
      <c r="I3" s="177"/>
      <c r="J3" s="177"/>
      <c r="K3" s="177"/>
    </row>
    <row r="4" spans="1:11">
      <c r="A4" s="735" t="s">
        <v>12</v>
      </c>
      <c r="B4" s="735"/>
      <c r="C4" s="735"/>
      <c r="D4" s="735"/>
      <c r="E4" s="735"/>
      <c r="F4" s="735"/>
      <c r="G4" s="735"/>
      <c r="H4" s="199"/>
      <c r="I4" s="199"/>
    </row>
    <row r="5" spans="1:11">
      <c r="A5" s="138" t="s">
        <v>4</v>
      </c>
      <c r="B5" s="51"/>
      <c r="C5" s="51"/>
      <c r="D5" s="51"/>
      <c r="E5" s="51"/>
      <c r="F5" s="51"/>
      <c r="G5" s="51"/>
      <c r="H5" s="51"/>
      <c r="I5" s="51"/>
    </row>
    <row r="6" spans="1:11">
      <c r="A6" s="746" t="s">
        <v>95</v>
      </c>
      <c r="B6" s="746"/>
      <c r="C6" s="746"/>
      <c r="D6" s="746"/>
      <c r="E6" s="746"/>
      <c r="F6" s="746"/>
      <c r="G6" s="746"/>
      <c r="H6" s="51"/>
      <c r="I6" s="51"/>
    </row>
    <row r="7" spans="1:11">
      <c r="A7" s="738" t="s">
        <v>96</v>
      </c>
      <c r="B7" s="738"/>
      <c r="C7" s="738"/>
      <c r="D7" s="738"/>
      <c r="E7" s="738"/>
      <c r="F7" s="738"/>
      <c r="G7" s="738"/>
      <c r="H7" s="51"/>
      <c r="I7" s="51"/>
    </row>
    <row r="8" spans="1:11">
      <c r="A8" s="746" t="s">
        <v>97</v>
      </c>
      <c r="B8" s="746"/>
      <c r="C8" s="746"/>
      <c r="D8" s="746"/>
      <c r="E8" s="746"/>
      <c r="F8" s="746"/>
      <c r="G8" s="746"/>
      <c r="H8" s="51"/>
      <c r="I8" s="51"/>
    </row>
    <row r="9" spans="1:11">
      <c r="A9" s="746" t="s">
        <v>98</v>
      </c>
      <c r="B9" s="746"/>
      <c r="C9" s="746"/>
      <c r="D9" s="746"/>
      <c r="E9" s="746"/>
      <c r="F9" s="746"/>
      <c r="G9" s="746"/>
      <c r="H9" s="51"/>
      <c r="I9" s="51"/>
    </row>
    <row r="10" spans="1:11">
      <c r="A10" s="769" t="s">
        <v>13</v>
      </c>
      <c r="B10" s="769"/>
      <c r="C10" s="769"/>
      <c r="D10" s="769"/>
      <c r="E10" s="769"/>
      <c r="F10" s="769"/>
      <c r="G10" s="769"/>
      <c r="H10" s="197"/>
      <c r="I10" s="197"/>
    </row>
    <row r="11" spans="1:11" ht="27" customHeight="1">
      <c r="A11" s="737" t="s">
        <v>186</v>
      </c>
      <c r="B11" s="737"/>
      <c r="C11" s="737"/>
      <c r="D11" s="737"/>
      <c r="E11" s="737"/>
      <c r="F11" s="737"/>
      <c r="G11" s="737"/>
      <c r="H11" s="137"/>
      <c r="I11" s="137"/>
    </row>
    <row r="12" spans="1:11" ht="38.25">
      <c r="A12" s="50" t="s">
        <v>5</v>
      </c>
      <c r="B12" s="272" t="s">
        <v>1</v>
      </c>
      <c r="C12" s="271" t="s">
        <v>69</v>
      </c>
      <c r="D12" s="271" t="s">
        <v>70</v>
      </c>
      <c r="E12" s="271" t="s">
        <v>71</v>
      </c>
      <c r="F12" s="271" t="s">
        <v>72</v>
      </c>
      <c r="G12" s="458" t="s">
        <v>264</v>
      </c>
    </row>
    <row r="13" spans="1:11" ht="35.25" customHeight="1">
      <c r="A13" s="73" t="s">
        <v>14</v>
      </c>
      <c r="B13" s="276" t="s">
        <v>3</v>
      </c>
      <c r="C13" s="86">
        <v>48648</v>
      </c>
      <c r="D13" s="86">
        <v>48648</v>
      </c>
      <c r="E13" s="22">
        <f>D13-C13</f>
        <v>0</v>
      </c>
      <c r="F13" s="22">
        <f>D13/C13*100</f>
        <v>100</v>
      </c>
      <c r="G13" s="255" t="s">
        <v>433</v>
      </c>
    </row>
    <row r="14" spans="1:11" s="53" customFormat="1">
      <c r="A14" s="200" t="s">
        <v>6</v>
      </c>
      <c r="B14" s="115" t="s">
        <v>3</v>
      </c>
      <c r="C14" s="87">
        <f>C13</f>
        <v>48648</v>
      </c>
      <c r="D14" s="87">
        <f>D13</f>
        <v>48648</v>
      </c>
      <c r="E14" s="20">
        <f>D14-C14</f>
        <v>0</v>
      </c>
      <c r="F14" s="20">
        <f>D14/C14*100</f>
        <v>100</v>
      </c>
      <c r="G14" s="288" t="s">
        <v>433</v>
      </c>
    </row>
    <row r="15" spans="1:11" s="53" customFormat="1">
      <c r="A15" s="200" t="s">
        <v>81</v>
      </c>
      <c r="B15" s="115"/>
      <c r="C15" s="20"/>
      <c r="D15" s="20"/>
      <c r="E15" s="20"/>
      <c r="F15" s="20"/>
      <c r="G15" s="20"/>
    </row>
    <row r="16" spans="1:11" s="53" customFormat="1" ht="51">
      <c r="A16" s="73" t="s">
        <v>120</v>
      </c>
      <c r="B16" s="276" t="s">
        <v>75</v>
      </c>
      <c r="C16" s="22">
        <v>100</v>
      </c>
      <c r="D16" s="22">
        <v>100</v>
      </c>
      <c r="E16" s="22">
        <f>D16-C16</f>
        <v>0</v>
      </c>
      <c r="F16" s="22">
        <v>100</v>
      </c>
      <c r="G16" s="255" t="s">
        <v>208</v>
      </c>
    </row>
    <row r="17" spans="1:7">
      <c r="A17" s="204"/>
      <c r="B17" s="201"/>
      <c r="C17" s="202"/>
      <c r="D17" s="203"/>
      <c r="E17" s="201"/>
      <c r="F17" s="201"/>
      <c r="G17" s="201"/>
    </row>
    <row r="18" spans="1:7" ht="43.5" customHeight="1">
      <c r="A18" s="136" t="s">
        <v>2</v>
      </c>
      <c r="B18" s="139" t="s">
        <v>1</v>
      </c>
      <c r="C18" s="136" t="s">
        <v>69</v>
      </c>
      <c r="D18" s="136" t="s">
        <v>70</v>
      </c>
      <c r="E18" s="136" t="s">
        <v>71</v>
      </c>
      <c r="F18" s="136" t="s">
        <v>72</v>
      </c>
      <c r="G18" s="458" t="s">
        <v>73</v>
      </c>
    </row>
    <row r="19" spans="1:7" ht="38.25">
      <c r="A19" s="92" t="s">
        <v>15</v>
      </c>
      <c r="B19" s="31" t="s">
        <v>11</v>
      </c>
      <c r="C19" s="3">
        <v>66219</v>
      </c>
      <c r="D19" s="3">
        <v>138554</v>
      </c>
      <c r="E19" s="86">
        <f>D19-C19</f>
        <v>72335</v>
      </c>
      <c r="F19" s="22">
        <f>D19/C19*100</f>
        <v>209.2360198734502</v>
      </c>
      <c r="G19" s="22" t="s">
        <v>432</v>
      </c>
    </row>
    <row r="21" spans="1:7" ht="27" customHeight="1">
      <c r="A21" s="732" t="s">
        <v>411</v>
      </c>
      <c r="B21" s="732"/>
      <c r="C21" s="732"/>
      <c r="D21" s="732"/>
      <c r="E21" s="148"/>
      <c r="F21" s="148"/>
      <c r="G21" s="456" t="s">
        <v>219</v>
      </c>
    </row>
    <row r="22" spans="1:7" ht="15">
      <c r="A22" s="455"/>
      <c r="B22" s="455"/>
      <c r="C22" s="455"/>
      <c r="D22" s="455"/>
      <c r="E22" s="148"/>
      <c r="F22" s="148"/>
      <c r="G22" s="456"/>
    </row>
    <row r="23" spans="1:7">
      <c r="A23" s="732" t="s">
        <v>410</v>
      </c>
      <c r="B23" s="732"/>
      <c r="C23" s="732"/>
      <c r="D23" s="732"/>
      <c r="E23" s="40"/>
      <c r="F23" s="40"/>
      <c r="G23" s="579" t="s">
        <v>296</v>
      </c>
    </row>
  </sheetData>
  <mergeCells count="11">
    <mergeCell ref="A23:D23"/>
    <mergeCell ref="A21:D21"/>
    <mergeCell ref="A1:G1"/>
    <mergeCell ref="A7:G7"/>
    <mergeCell ref="A4:G4"/>
    <mergeCell ref="A10:G10"/>
    <mergeCell ref="A6:G6"/>
    <mergeCell ref="A8:G8"/>
    <mergeCell ref="A9:G9"/>
    <mergeCell ref="A11:G11"/>
    <mergeCell ref="A3:H3"/>
  </mergeCells>
  <pageMargins left="0.70866141732283472" right="0.31496062992125984" top="0.35433070866141736" bottom="0.15748031496062992" header="0.31496062992125984" footer="0.31496062992125984"/>
  <pageSetup paperSize="9" orientation="landscape" copies="2" r:id="rId1"/>
</worksheet>
</file>

<file path=xl/worksheets/sheet9.xml><?xml version="1.0" encoding="utf-8"?>
<worksheet xmlns="http://schemas.openxmlformats.org/spreadsheetml/2006/main" xmlns:r="http://schemas.openxmlformats.org/officeDocument/2006/relationships">
  <sheetPr>
    <tabColor rgb="FFFFFF00"/>
  </sheetPr>
  <dimension ref="A1:K59"/>
  <sheetViews>
    <sheetView view="pageBreakPreview" topLeftCell="A25" zoomScale="90" zoomScaleSheetLayoutView="90" workbookViewId="0">
      <selection activeCell="J39" sqref="J39"/>
    </sheetView>
  </sheetViews>
  <sheetFormatPr defaultColWidth="9.140625" defaultRowHeight="12.75"/>
  <cols>
    <col min="1" max="1" width="47.42578125" style="42" customWidth="1"/>
    <col min="2" max="2" width="10.85546875" style="42" customWidth="1"/>
    <col min="3" max="3" width="10.140625" style="42" customWidth="1"/>
    <col min="4" max="4" width="10.7109375" style="42" customWidth="1"/>
    <col min="5" max="5" width="11.85546875" style="42" customWidth="1"/>
    <col min="6" max="6" width="12.28515625" style="42" customWidth="1"/>
    <col min="7" max="7" width="42.28515625" style="42" customWidth="1"/>
    <col min="8" max="16384" width="9.140625" style="42"/>
  </cols>
  <sheetData>
    <row r="1" spans="1:11" s="39" customFormat="1" ht="42" customHeight="1">
      <c r="A1" s="739" t="s">
        <v>294</v>
      </c>
      <c r="B1" s="739"/>
      <c r="C1" s="739"/>
      <c r="D1" s="739"/>
      <c r="E1" s="739"/>
      <c r="F1" s="739"/>
      <c r="G1" s="739"/>
      <c r="H1" s="442"/>
      <c r="I1" s="442"/>
      <c r="J1" s="442"/>
      <c r="K1" s="442"/>
    </row>
    <row r="2" spans="1:11">
      <c r="A2" s="39"/>
      <c r="B2" s="39"/>
      <c r="C2" s="39"/>
      <c r="D2" s="56"/>
      <c r="E2" s="56"/>
      <c r="F2" s="56"/>
      <c r="G2" s="56"/>
    </row>
    <row r="3" spans="1:11" s="39" customFormat="1" ht="12.75" customHeight="1">
      <c r="A3" s="734" t="s">
        <v>255</v>
      </c>
      <c r="B3" s="734"/>
      <c r="C3" s="734"/>
      <c r="D3" s="734"/>
      <c r="E3" s="734"/>
      <c r="F3" s="734"/>
      <c r="G3" s="734"/>
      <c r="H3" s="734"/>
      <c r="I3" s="177"/>
      <c r="J3" s="177"/>
      <c r="K3" s="177"/>
    </row>
    <row r="4" spans="1:11" ht="40.5" customHeight="1">
      <c r="A4" s="785" t="s">
        <v>434</v>
      </c>
      <c r="B4" s="785"/>
      <c r="C4" s="785"/>
      <c r="D4" s="785"/>
      <c r="E4" s="785"/>
      <c r="F4" s="785"/>
      <c r="G4" s="785"/>
    </row>
    <row r="5" spans="1:11">
      <c r="A5" s="138" t="s">
        <v>4</v>
      </c>
      <c r="B5" s="51"/>
      <c r="C5" s="51"/>
      <c r="D5" s="51"/>
      <c r="E5" s="51"/>
      <c r="F5" s="51"/>
      <c r="G5" s="51"/>
    </row>
    <row r="6" spans="1:11">
      <c r="A6" s="746" t="s">
        <v>95</v>
      </c>
      <c r="B6" s="746"/>
      <c r="C6" s="746"/>
      <c r="D6" s="746"/>
      <c r="E6" s="746"/>
      <c r="F6" s="746"/>
      <c r="G6" s="746"/>
    </row>
    <row r="7" spans="1:11" ht="18" customHeight="1">
      <c r="A7" s="738" t="s">
        <v>96</v>
      </c>
      <c r="B7" s="738"/>
      <c r="C7" s="738"/>
      <c r="D7" s="738"/>
      <c r="E7" s="738"/>
      <c r="F7" s="738"/>
      <c r="G7" s="738"/>
    </row>
    <row r="8" spans="1:11">
      <c r="A8" s="746" t="s">
        <v>97</v>
      </c>
      <c r="B8" s="746"/>
      <c r="C8" s="746"/>
      <c r="D8" s="746"/>
      <c r="E8" s="746"/>
      <c r="F8" s="746"/>
      <c r="G8" s="746"/>
    </row>
    <row r="9" spans="1:11">
      <c r="A9" s="746" t="s">
        <v>98</v>
      </c>
      <c r="B9" s="746"/>
      <c r="C9" s="746"/>
      <c r="D9" s="746"/>
      <c r="E9" s="746"/>
      <c r="F9" s="746"/>
      <c r="G9" s="746"/>
    </row>
    <row r="10" spans="1:11">
      <c r="A10" s="324" t="s">
        <v>187</v>
      </c>
      <c r="B10" s="314"/>
      <c r="C10" s="314"/>
      <c r="D10" s="314"/>
      <c r="E10" s="314"/>
      <c r="F10" s="314"/>
      <c r="G10" s="314"/>
    </row>
    <row r="11" spans="1:11" ht="37.5" customHeight="1">
      <c r="A11" s="773" t="s">
        <v>435</v>
      </c>
      <c r="B11" s="773"/>
      <c r="C11" s="773"/>
      <c r="D11" s="773"/>
      <c r="E11" s="773"/>
      <c r="F11" s="773"/>
      <c r="G11" s="773"/>
    </row>
    <row r="12" spans="1:11" ht="27" customHeight="1">
      <c r="A12" s="764" t="s">
        <v>5</v>
      </c>
      <c r="B12" s="742" t="s">
        <v>1</v>
      </c>
      <c r="C12" s="740" t="s">
        <v>69</v>
      </c>
      <c r="D12" s="740" t="s">
        <v>70</v>
      </c>
      <c r="E12" s="740" t="s">
        <v>71</v>
      </c>
      <c r="F12" s="740" t="s">
        <v>72</v>
      </c>
      <c r="G12" s="740" t="s">
        <v>73</v>
      </c>
    </row>
    <row r="13" spans="1:11">
      <c r="A13" s="765"/>
      <c r="B13" s="742"/>
      <c r="C13" s="741"/>
      <c r="D13" s="741"/>
      <c r="E13" s="741"/>
      <c r="F13" s="741"/>
      <c r="G13" s="741"/>
    </row>
    <row r="14" spans="1:11" ht="38.25">
      <c r="A14" s="280" t="s">
        <v>46</v>
      </c>
      <c r="B14" s="276" t="s">
        <v>3</v>
      </c>
      <c r="C14" s="86">
        <f>C34</f>
        <v>2101891</v>
      </c>
      <c r="D14" s="86">
        <f>D34</f>
        <v>2101878.0669999998</v>
      </c>
      <c r="E14" s="86">
        <f>D14-C14</f>
        <v>-12.933000000193715</v>
      </c>
      <c r="F14" s="22">
        <f>D14/C14*100</f>
        <v>99.999384696922903</v>
      </c>
      <c r="G14" s="22" t="s">
        <v>224</v>
      </c>
    </row>
    <row r="15" spans="1:11" ht="25.5">
      <c r="A15" s="50" t="s">
        <v>6</v>
      </c>
      <c r="B15" s="272" t="s">
        <v>3</v>
      </c>
      <c r="C15" s="87">
        <f>C14</f>
        <v>2101891</v>
      </c>
      <c r="D15" s="87">
        <f>D14</f>
        <v>2101878.0669999998</v>
      </c>
      <c r="E15" s="86">
        <f>E14</f>
        <v>-12.933000000193715</v>
      </c>
      <c r="F15" s="20">
        <f>F14</f>
        <v>99.999384696922903</v>
      </c>
      <c r="G15" s="22" t="s">
        <v>78</v>
      </c>
    </row>
    <row r="16" spans="1:11" ht="12.75" customHeight="1">
      <c r="A16" s="50" t="s">
        <v>99</v>
      </c>
      <c r="B16" s="272"/>
      <c r="C16" s="87"/>
      <c r="D16" s="87"/>
      <c r="E16" s="22"/>
      <c r="F16" s="20"/>
      <c r="G16" s="22"/>
    </row>
    <row r="17" spans="1:7" ht="138.75" customHeight="1">
      <c r="A17" s="73" t="s">
        <v>345</v>
      </c>
      <c r="B17" s="276" t="s">
        <v>75</v>
      </c>
      <c r="C17" s="27">
        <v>100</v>
      </c>
      <c r="D17" s="27">
        <v>100</v>
      </c>
      <c r="E17" s="22">
        <v>0</v>
      </c>
      <c r="F17" s="276">
        <v>100</v>
      </c>
      <c r="G17" s="22" t="s">
        <v>78</v>
      </c>
    </row>
    <row r="18" spans="1:7">
      <c r="A18" s="740" t="s">
        <v>2</v>
      </c>
      <c r="B18" s="742" t="s">
        <v>1</v>
      </c>
      <c r="C18" s="740" t="s">
        <v>69</v>
      </c>
      <c r="D18" s="740" t="s">
        <v>70</v>
      </c>
      <c r="E18" s="740" t="s">
        <v>71</v>
      </c>
      <c r="F18" s="740" t="s">
        <v>72</v>
      </c>
      <c r="G18" s="740" t="s">
        <v>73</v>
      </c>
    </row>
    <row r="19" spans="1:7" ht="30" customHeight="1">
      <c r="A19" s="741"/>
      <c r="B19" s="742"/>
      <c r="C19" s="741"/>
      <c r="D19" s="741"/>
      <c r="E19" s="741"/>
      <c r="F19" s="741"/>
      <c r="G19" s="741"/>
    </row>
    <row r="20" spans="1:7">
      <c r="A20" s="321" t="s">
        <v>436</v>
      </c>
      <c r="B20" s="31" t="s">
        <v>11</v>
      </c>
      <c r="C20" s="416">
        <v>2729</v>
      </c>
      <c r="D20" s="416">
        <v>2729</v>
      </c>
      <c r="E20" s="181">
        <f>D20-C20</f>
        <v>0</v>
      </c>
      <c r="F20" s="22">
        <f t="shared" ref="F20:F22" si="0">D20/C20*100</f>
        <v>100</v>
      </c>
      <c r="G20" s="22" t="s">
        <v>74</v>
      </c>
    </row>
    <row r="21" spans="1:7">
      <c r="A21" s="321" t="s">
        <v>437</v>
      </c>
      <c r="B21" s="580" t="s">
        <v>11</v>
      </c>
      <c r="C21" s="416">
        <v>507</v>
      </c>
      <c r="D21" s="416">
        <v>507</v>
      </c>
      <c r="E21" s="181">
        <f t="shared" ref="E21:E22" si="1">D21-C21</f>
        <v>0</v>
      </c>
      <c r="F21" s="22">
        <f t="shared" si="0"/>
        <v>100</v>
      </c>
      <c r="G21" s="22" t="s">
        <v>78</v>
      </c>
    </row>
    <row r="22" spans="1:7">
      <c r="A22" s="321" t="s">
        <v>438</v>
      </c>
      <c r="B22" s="580" t="s">
        <v>11</v>
      </c>
      <c r="C22" s="416">
        <v>5750</v>
      </c>
      <c r="D22" s="416">
        <v>5750</v>
      </c>
      <c r="E22" s="181">
        <f t="shared" si="1"/>
        <v>0</v>
      </c>
      <c r="F22" s="22">
        <f t="shared" si="0"/>
        <v>100</v>
      </c>
      <c r="G22" s="22" t="s">
        <v>78</v>
      </c>
    </row>
    <row r="23" spans="1:7">
      <c r="A23" s="39"/>
      <c r="B23" s="39"/>
      <c r="C23" s="39"/>
      <c r="D23" s="39"/>
      <c r="E23" s="39"/>
      <c r="F23" s="39"/>
      <c r="G23" s="39"/>
    </row>
    <row r="24" spans="1:7" s="39" customFormat="1">
      <c r="A24" s="48" t="s">
        <v>21</v>
      </c>
      <c r="B24" s="462"/>
      <c r="C24" s="47"/>
      <c r="D24" s="23"/>
      <c r="E24" s="462"/>
      <c r="F24" s="462"/>
      <c r="G24" s="462"/>
    </row>
    <row r="25" spans="1:7">
      <c r="A25" s="461" t="s">
        <v>4</v>
      </c>
      <c r="B25" s="51"/>
      <c r="C25" s="51"/>
      <c r="D25" s="51"/>
      <c r="E25" s="51"/>
      <c r="F25" s="51"/>
      <c r="G25" s="51"/>
    </row>
    <row r="26" spans="1:7">
      <c r="A26" s="746" t="s">
        <v>95</v>
      </c>
      <c r="B26" s="746"/>
      <c r="C26" s="746"/>
      <c r="D26" s="746"/>
      <c r="E26" s="746"/>
      <c r="F26" s="746"/>
      <c r="G26" s="746"/>
    </row>
    <row r="27" spans="1:7" ht="13.5" customHeight="1">
      <c r="A27" s="738" t="s">
        <v>96</v>
      </c>
      <c r="B27" s="738"/>
      <c r="C27" s="738"/>
      <c r="D27" s="738"/>
      <c r="E27" s="738"/>
      <c r="F27" s="738"/>
      <c r="G27" s="738"/>
    </row>
    <row r="28" spans="1:7" ht="37.5" customHeight="1">
      <c r="A28" s="773" t="s">
        <v>439</v>
      </c>
      <c r="B28" s="773"/>
      <c r="C28" s="773"/>
      <c r="D28" s="773"/>
      <c r="E28" s="773"/>
      <c r="F28" s="773"/>
      <c r="G28" s="773"/>
    </row>
    <row r="29" spans="1:7">
      <c r="A29" s="764" t="s">
        <v>5</v>
      </c>
      <c r="B29" s="742" t="s">
        <v>1</v>
      </c>
      <c r="C29" s="740" t="s">
        <v>69</v>
      </c>
      <c r="D29" s="740" t="s">
        <v>70</v>
      </c>
      <c r="E29" s="740" t="s">
        <v>71</v>
      </c>
      <c r="F29" s="740" t="s">
        <v>72</v>
      </c>
      <c r="G29" s="740" t="s">
        <v>73</v>
      </c>
    </row>
    <row r="30" spans="1:7">
      <c r="A30" s="765"/>
      <c r="B30" s="742"/>
      <c r="C30" s="741"/>
      <c r="D30" s="741"/>
      <c r="E30" s="741"/>
      <c r="F30" s="741"/>
      <c r="G30" s="741"/>
    </row>
    <row r="31" spans="1:7">
      <c r="A31" s="321" t="s">
        <v>436</v>
      </c>
      <c r="B31" s="339" t="s">
        <v>3</v>
      </c>
      <c r="C31" s="86">
        <v>1771526</v>
      </c>
      <c r="D31" s="33">
        <f>C31-0.2</f>
        <v>1771525.8</v>
      </c>
      <c r="E31" s="86">
        <f>D31-C31</f>
        <v>-0.19999999995343387</v>
      </c>
      <c r="F31" s="22">
        <f>D31/C31*100</f>
        <v>99.999988710298354</v>
      </c>
      <c r="G31" s="22" t="s">
        <v>108</v>
      </c>
    </row>
    <row r="32" spans="1:7">
      <c r="A32" s="321" t="s">
        <v>437</v>
      </c>
      <c r="B32" s="339" t="s">
        <v>3</v>
      </c>
      <c r="C32" s="86">
        <v>101144</v>
      </c>
      <c r="D32" s="33">
        <f>C32-12.533</f>
        <v>101131.467</v>
      </c>
      <c r="E32" s="86">
        <f t="shared" ref="E32:E33" si="2">D32-C32</f>
        <v>-12.532999999995809</v>
      </c>
      <c r="F32" s="22">
        <f t="shared" ref="F32:F33" si="3">D32/C32*100</f>
        <v>99.987608755833264</v>
      </c>
      <c r="G32" s="22" t="s">
        <v>108</v>
      </c>
    </row>
    <row r="33" spans="1:9">
      <c r="A33" s="321" t="s">
        <v>438</v>
      </c>
      <c r="B33" s="339" t="s">
        <v>3</v>
      </c>
      <c r="C33" s="86">
        <v>229221</v>
      </c>
      <c r="D33" s="33">
        <f>C33-0.2</f>
        <v>229220.8</v>
      </c>
      <c r="E33" s="86">
        <f t="shared" si="2"/>
        <v>-0.20000000001164153</v>
      </c>
      <c r="F33" s="22">
        <f t="shared" si="3"/>
        <v>99.999912747959385</v>
      </c>
      <c r="G33" s="22" t="s">
        <v>108</v>
      </c>
    </row>
    <row r="34" spans="1:9" ht="25.5" customHeight="1">
      <c r="A34" s="50" t="s">
        <v>6</v>
      </c>
      <c r="B34" s="459" t="s">
        <v>3</v>
      </c>
      <c r="C34" s="87">
        <f>C31+C32+C33</f>
        <v>2101891</v>
      </c>
      <c r="D34" s="87">
        <f>D31+D32+D33</f>
        <v>2101878.0669999998</v>
      </c>
      <c r="E34" s="87">
        <f>C34-D34</f>
        <v>12.933000000193715</v>
      </c>
      <c r="F34" s="20">
        <f>F31</f>
        <v>99.999988710298354</v>
      </c>
      <c r="G34" s="22" t="s">
        <v>78</v>
      </c>
      <c r="I34" s="602"/>
    </row>
    <row r="35" spans="1:9">
      <c r="A35" s="142"/>
      <c r="B35" s="142"/>
      <c r="C35" s="142"/>
      <c r="D35" s="142"/>
      <c r="E35" s="142"/>
      <c r="F35" s="142"/>
      <c r="G35" s="142"/>
    </row>
    <row r="36" spans="1:9">
      <c r="A36" s="740" t="s">
        <v>2</v>
      </c>
      <c r="B36" s="742" t="s">
        <v>1</v>
      </c>
      <c r="C36" s="740" t="s">
        <v>69</v>
      </c>
      <c r="D36" s="740" t="s">
        <v>70</v>
      </c>
      <c r="E36" s="740" t="s">
        <v>71</v>
      </c>
      <c r="F36" s="740" t="s">
        <v>72</v>
      </c>
      <c r="G36" s="740" t="s">
        <v>73</v>
      </c>
    </row>
    <row r="37" spans="1:9">
      <c r="A37" s="741"/>
      <c r="B37" s="742"/>
      <c r="C37" s="741"/>
      <c r="D37" s="741"/>
      <c r="E37" s="741"/>
      <c r="F37" s="741"/>
      <c r="G37" s="741"/>
    </row>
    <row r="38" spans="1:9">
      <c r="A38" s="321" t="s">
        <v>436</v>
      </c>
      <c r="B38" s="465" t="s">
        <v>11</v>
      </c>
      <c r="C38" s="416">
        <v>2729</v>
      </c>
      <c r="D38" s="416">
        <v>2729</v>
      </c>
      <c r="E38" s="181">
        <f>D38-C38</f>
        <v>0</v>
      </c>
      <c r="F38" s="22">
        <f t="shared" ref="F38:F40" si="4">D38/C38*100</f>
        <v>100</v>
      </c>
      <c r="G38" s="22" t="s">
        <v>74</v>
      </c>
    </row>
    <row r="39" spans="1:9">
      <c r="A39" s="321" t="s">
        <v>437</v>
      </c>
      <c r="B39" s="465" t="s">
        <v>11</v>
      </c>
      <c r="C39" s="416">
        <v>507</v>
      </c>
      <c r="D39" s="416">
        <v>507</v>
      </c>
      <c r="E39" s="181">
        <f t="shared" ref="E39" si="5">D39-C39</f>
        <v>0</v>
      </c>
      <c r="F39" s="22">
        <f t="shared" si="4"/>
        <v>100</v>
      </c>
      <c r="G39" s="22" t="s">
        <v>78</v>
      </c>
    </row>
    <row r="40" spans="1:9">
      <c r="A40" s="321" t="s">
        <v>438</v>
      </c>
      <c r="B40" s="580" t="s">
        <v>11</v>
      </c>
      <c r="C40" s="416">
        <v>5750</v>
      </c>
      <c r="D40" s="416">
        <v>5750</v>
      </c>
      <c r="E40" s="181">
        <f t="shared" ref="E40" si="6">D40-C40</f>
        <v>0</v>
      </c>
      <c r="F40" s="22">
        <f t="shared" si="4"/>
        <v>100</v>
      </c>
      <c r="G40" s="22" t="s">
        <v>78</v>
      </c>
    </row>
    <row r="41" spans="1:9">
      <c r="A41" s="224"/>
      <c r="B41" s="225"/>
      <c r="C41" s="226"/>
      <c r="D41" s="227"/>
      <c r="E41" s="225"/>
      <c r="F41" s="225"/>
      <c r="G41" s="225"/>
    </row>
    <row r="42" spans="1:9" ht="29.25" customHeight="1">
      <c r="A42" s="732" t="s">
        <v>411</v>
      </c>
      <c r="B42" s="732"/>
      <c r="C42" s="732"/>
      <c r="D42" s="732"/>
      <c r="E42" s="148"/>
      <c r="F42" s="148"/>
      <c r="G42" s="578" t="s">
        <v>219</v>
      </c>
    </row>
    <row r="43" spans="1:9">
      <c r="D43" s="173"/>
      <c r="E43" s="174"/>
      <c r="H43" s="456"/>
    </row>
    <row r="44" spans="1:9" s="39" customFormat="1">
      <c r="A44" s="53" t="s">
        <v>251</v>
      </c>
      <c r="B44" s="42"/>
      <c r="C44" s="42"/>
      <c r="D44" s="42"/>
      <c r="E44" s="42"/>
      <c r="F44" s="42"/>
      <c r="G44" s="578" t="s">
        <v>336</v>
      </c>
    </row>
    <row r="45" spans="1:9" s="39" customFormat="1">
      <c r="A45" s="42"/>
      <c r="B45" s="42"/>
      <c r="C45" s="42"/>
      <c r="D45" s="42"/>
      <c r="E45" s="42"/>
      <c r="F45" s="42"/>
      <c r="G45" s="42"/>
      <c r="H45" s="42"/>
    </row>
    <row r="46" spans="1:9" s="39" customFormat="1" ht="16.5" customHeight="1">
      <c r="A46" s="732" t="s">
        <v>410</v>
      </c>
      <c r="B46" s="732"/>
      <c r="C46" s="732"/>
      <c r="D46" s="732"/>
      <c r="E46" s="40"/>
      <c r="F46" s="40"/>
      <c r="G46" s="579" t="s">
        <v>296</v>
      </c>
    </row>
    <row r="47" spans="1:9" ht="23.25" customHeight="1">
      <c r="A47" s="39"/>
      <c r="B47" s="39"/>
      <c r="C47" s="39"/>
      <c r="D47" s="39"/>
      <c r="E47" s="39"/>
      <c r="F47" s="39"/>
      <c r="G47" s="39"/>
    </row>
    <row r="48" spans="1:9" hidden="1">
      <c r="A48" s="228"/>
      <c r="B48" s="228"/>
      <c r="C48" s="228"/>
      <c r="D48" s="228"/>
      <c r="E48" s="228"/>
      <c r="F48" s="228"/>
      <c r="G48" s="228"/>
    </row>
    <row r="49" spans="1:7">
      <c r="A49" s="788"/>
      <c r="B49" s="787"/>
      <c r="C49" s="225"/>
      <c r="D49" s="225"/>
      <c r="E49" s="787"/>
      <c r="F49" s="787"/>
      <c r="G49" s="787"/>
    </row>
    <row r="50" spans="1:7">
      <c r="A50" s="788"/>
      <c r="B50" s="787"/>
      <c r="C50" s="225"/>
      <c r="D50" s="225"/>
      <c r="E50" s="225"/>
      <c r="F50" s="225"/>
      <c r="G50" s="225"/>
    </row>
    <row r="51" spans="1:7" ht="50.25" customHeight="1">
      <c r="A51" s="229"/>
      <c r="B51" s="225"/>
      <c r="C51" s="225"/>
      <c r="D51" s="225"/>
      <c r="E51" s="225"/>
      <c r="F51" s="230"/>
      <c r="G51" s="227"/>
    </row>
    <row r="52" spans="1:7" ht="23.25" customHeight="1">
      <c r="A52" s="786"/>
      <c r="B52" s="787"/>
      <c r="C52" s="225"/>
      <c r="D52" s="225"/>
      <c r="E52" s="787"/>
      <c r="F52" s="787"/>
      <c r="G52" s="787"/>
    </row>
    <row r="53" spans="1:7" ht="21" customHeight="1">
      <c r="A53" s="786"/>
      <c r="B53" s="787"/>
      <c r="C53" s="225"/>
      <c r="D53" s="225"/>
      <c r="E53" s="225"/>
      <c r="F53" s="225"/>
      <c r="G53" s="225"/>
    </row>
    <row r="54" spans="1:7" ht="51.75" customHeight="1">
      <c r="A54" s="231"/>
      <c r="B54" s="225"/>
      <c r="C54" s="227"/>
      <c r="D54" s="227"/>
      <c r="E54" s="227"/>
      <c r="F54" s="227"/>
      <c r="G54" s="227"/>
    </row>
    <row r="55" spans="1:7">
      <c r="A55" s="232"/>
      <c r="B55" s="233"/>
      <c r="C55" s="234"/>
      <c r="D55" s="234"/>
      <c r="E55" s="234"/>
      <c r="F55" s="234"/>
      <c r="G55" s="234"/>
    </row>
    <row r="56" spans="1:7">
      <c r="A56" s="235"/>
      <c r="B56" s="235"/>
      <c r="C56" s="235"/>
      <c r="D56" s="235"/>
      <c r="E56" s="235"/>
      <c r="F56" s="235"/>
      <c r="G56" s="235"/>
    </row>
    <row r="57" spans="1:7">
      <c r="A57" s="235"/>
      <c r="B57" s="235"/>
      <c r="C57" s="235"/>
      <c r="D57" s="235"/>
      <c r="E57" s="235"/>
      <c r="F57" s="235"/>
      <c r="G57" s="235"/>
    </row>
    <row r="58" spans="1:7">
      <c r="A58" s="235"/>
      <c r="B58" s="235"/>
      <c r="C58" s="235"/>
      <c r="D58" s="235"/>
      <c r="E58" s="235"/>
      <c r="F58" s="235"/>
      <c r="G58" s="235"/>
    </row>
    <row r="59" spans="1:7">
      <c r="A59" s="235"/>
      <c r="B59" s="235"/>
      <c r="C59" s="235"/>
      <c r="D59" s="235"/>
      <c r="E59" s="235"/>
      <c r="F59" s="235"/>
      <c r="G59" s="235"/>
    </row>
  </sheetData>
  <mergeCells count="47">
    <mergeCell ref="G29:G30"/>
    <mergeCell ref="F36:F37"/>
    <mergeCell ref="G36:G37"/>
    <mergeCell ref="A27:G27"/>
    <mergeCell ref="A28:G28"/>
    <mergeCell ref="A36:A37"/>
    <mergeCell ref="B36:B37"/>
    <mergeCell ref="C36:C37"/>
    <mergeCell ref="D36:D37"/>
    <mergeCell ref="E36:E37"/>
    <mergeCell ref="B29:B30"/>
    <mergeCell ref="C29:C30"/>
    <mergeCell ref="D29:D30"/>
    <mergeCell ref="E29:E30"/>
    <mergeCell ref="F29:F30"/>
    <mergeCell ref="A8:G8"/>
    <mergeCell ref="A52:A53"/>
    <mergeCell ref="B52:B53"/>
    <mergeCell ref="E52:G52"/>
    <mergeCell ref="A49:A50"/>
    <mergeCell ref="B49:B50"/>
    <mergeCell ref="E49:G49"/>
    <mergeCell ref="A46:D46"/>
    <mergeCell ref="A42:D42"/>
    <mergeCell ref="A18:A19"/>
    <mergeCell ref="B18:B19"/>
    <mergeCell ref="D12:D13"/>
    <mergeCell ref="E12:E13"/>
    <mergeCell ref="F12:F13"/>
    <mergeCell ref="A26:G26"/>
    <mergeCell ref="A29:A30"/>
    <mergeCell ref="A3:H3"/>
    <mergeCell ref="A1:G1"/>
    <mergeCell ref="C18:C19"/>
    <mergeCell ref="D18:D19"/>
    <mergeCell ref="E18:E19"/>
    <mergeCell ref="F18:F19"/>
    <mergeCell ref="G18:G19"/>
    <mergeCell ref="A4:G4"/>
    <mergeCell ref="A11:G11"/>
    <mergeCell ref="A12:A13"/>
    <mergeCell ref="B12:B13"/>
    <mergeCell ref="C12:C13"/>
    <mergeCell ref="G12:G13"/>
    <mergeCell ref="A7:G7"/>
    <mergeCell ref="A6:G6"/>
    <mergeCell ref="A9:G9"/>
  </mergeCells>
  <pageMargins left="0.70866141732283472" right="0.31496062992125984" top="0.55118110236220474" bottom="0.55118110236220474" header="0.31496062992125984" footer="0.31496062992125984"/>
  <pageSetup paperSize="9" scale="94" fitToHeight="2" orientation="landscape" r:id="rId1"/>
  <rowBreaks count="1" manualBreakCount="1">
    <brk id="2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25</vt:i4>
      </vt:variant>
    </vt:vector>
  </HeadingPairs>
  <TitlesOfParts>
    <vt:vector size="52" baseType="lpstr">
      <vt:lpstr>001</vt:lpstr>
      <vt:lpstr>002</vt:lpstr>
      <vt:lpstr>003</vt:lpstr>
      <vt:lpstr>006</vt:lpstr>
      <vt:lpstr>007</vt:lpstr>
      <vt:lpstr>008</vt:lpstr>
      <vt:lpstr>009</vt:lpstr>
      <vt:lpstr>013</vt:lpstr>
      <vt:lpstr>015</vt:lpstr>
      <vt:lpstr>016</vt:lpstr>
      <vt:lpstr>018</vt:lpstr>
      <vt:lpstr>019</vt:lpstr>
      <vt:lpstr>020</vt:lpstr>
      <vt:lpstr>021</vt:lpstr>
      <vt:lpstr>022</vt:lpstr>
      <vt:lpstr>026</vt:lpstr>
      <vt:lpstr>028</vt:lpstr>
      <vt:lpstr>030</vt:lpstr>
      <vt:lpstr>31</vt:lpstr>
      <vt:lpstr>045</vt:lpstr>
      <vt:lpstr>053</vt:lpstr>
      <vt:lpstr>057</vt:lpstr>
      <vt:lpstr>067</vt:lpstr>
      <vt:lpstr>106</vt:lpstr>
      <vt:lpstr>Лист4</vt:lpstr>
      <vt:lpstr>107</vt:lpstr>
      <vt:lpstr>Лист2</vt:lpstr>
      <vt:lpstr>'001'!Область_печати</vt:lpstr>
      <vt:lpstr>'002'!Область_печати</vt:lpstr>
      <vt:lpstr>'003'!Область_печати</vt:lpstr>
      <vt:lpstr>'006'!Область_печати</vt:lpstr>
      <vt:lpstr>'007'!Область_печати</vt:lpstr>
      <vt:lpstr>'008'!Область_печати</vt:lpstr>
      <vt:lpstr>'009'!Область_печати</vt:lpstr>
      <vt:lpstr>'013'!Область_печати</vt:lpstr>
      <vt:lpstr>'015'!Область_печати</vt:lpstr>
      <vt:lpstr>'016'!Область_печати</vt:lpstr>
      <vt:lpstr>'018'!Область_печати</vt:lpstr>
      <vt:lpstr>'019'!Область_печати</vt:lpstr>
      <vt:lpstr>'020'!Область_печати</vt:lpstr>
      <vt:lpstr>'021'!Область_печати</vt:lpstr>
      <vt:lpstr>'022'!Область_печати</vt:lpstr>
      <vt:lpstr>'026'!Область_печати</vt:lpstr>
      <vt:lpstr>'028'!Область_печати</vt:lpstr>
      <vt:lpstr>'030'!Область_печати</vt:lpstr>
      <vt:lpstr>'045'!Область_печати</vt:lpstr>
      <vt:lpstr>'053'!Область_печати</vt:lpstr>
      <vt:lpstr>'057'!Область_печати</vt:lpstr>
      <vt:lpstr>'067'!Область_печати</vt:lpstr>
      <vt:lpstr>'106'!Область_печати</vt:lpstr>
      <vt:lpstr>'107'!Область_печати</vt:lpstr>
      <vt:lpstr>'31'!Область_печати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cp:lastModifiedBy>
  <cp:lastPrinted>2021-05-06T08:39:52Z</cp:lastPrinted>
  <dcterms:created xsi:type="dcterms:W3CDTF">2009-01-27T06:24:31Z</dcterms:created>
  <dcterms:modified xsi:type="dcterms:W3CDTF">2021-05-11T06:14:42Z</dcterms:modified>
</cp:coreProperties>
</file>